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ocalData\n170174\Documents\nissan11_31G\a油材\0W-8TFデータ\2018JASOラウンドロビン\20172018全データ\"/>
    </mc:Choice>
  </mc:AlternateContent>
  <bookViews>
    <workbookView xWindow="0" yWindow="0" windowWidth="13575" windowHeight="6615"/>
  </bookViews>
  <sheets>
    <sheet name="InputData" sheetId="1" r:id="rId1"/>
    <sheet name="FEcalc" sheetId="3" r:id="rId2"/>
    <sheet name="Verify" sheetId="4" r:id="rId3"/>
    <sheet name="TitleTable" sheetId="5" state="hidden" r:id="rId4"/>
    <sheet name="Manual" sheetId="6"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8" i="6" l="1"/>
  <c r="E27" i="6"/>
  <c r="E26" i="6"/>
  <c r="E25" i="6"/>
  <c r="D24" i="6"/>
  <c r="D21" i="6"/>
  <c r="D20" i="6"/>
  <c r="D19" i="6"/>
  <c r="D18" i="6"/>
  <c r="D8" i="6"/>
  <c r="D7" i="6"/>
  <c r="B4" i="6"/>
  <c r="B3" i="6"/>
  <c r="C169" i="4"/>
  <c r="C136" i="4"/>
  <c r="C104" i="4"/>
  <c r="C71" i="4"/>
  <c r="B266" i="4"/>
  <c r="B202" i="4"/>
  <c r="C38" i="4"/>
  <c r="C5" i="4"/>
  <c r="H15" i="6"/>
  <c r="H14" i="6"/>
  <c r="H13" i="6"/>
  <c r="H12" i="6"/>
  <c r="H11" i="6"/>
  <c r="H10" i="6"/>
  <c r="H9" i="6"/>
  <c r="H8" i="6"/>
  <c r="F204" i="4" l="1"/>
  <c r="G204" i="4"/>
  <c r="H204" i="4"/>
  <c r="I204" i="4"/>
  <c r="J204" i="4"/>
  <c r="K204" i="4"/>
  <c r="L204" i="4"/>
  <c r="M204" i="4"/>
  <c r="N204" i="4"/>
  <c r="E204" i="4"/>
  <c r="D204" i="4"/>
  <c r="C204" i="4"/>
  <c r="O204" i="4" l="1"/>
  <c r="P204" i="4"/>
  <c r="J8" i="3"/>
  <c r="D20" i="5" l="1"/>
  <c r="D19" i="5"/>
  <c r="B7" i="1" l="1"/>
  <c r="B133" i="3" l="1"/>
  <c r="B132" i="3"/>
  <c r="B131" i="3"/>
  <c r="B130" i="3"/>
  <c r="B129" i="3"/>
  <c r="B128" i="3"/>
  <c r="B127" i="3"/>
  <c r="B126" i="3"/>
  <c r="B125" i="3"/>
  <c r="B124" i="3"/>
  <c r="B123" i="3"/>
  <c r="B122" i="3"/>
  <c r="B121" i="3"/>
  <c r="B120" i="3"/>
  <c r="B119" i="3"/>
  <c r="B118" i="3"/>
  <c r="B117" i="3"/>
  <c r="B116" i="3"/>
  <c r="B115" i="3"/>
  <c r="B114" i="3"/>
  <c r="B113" i="3"/>
  <c r="B112" i="3"/>
  <c r="B111" i="3"/>
  <c r="B110" i="3"/>
  <c r="B109" i="3"/>
  <c r="B108" i="3"/>
  <c r="B107" i="3"/>
  <c r="B106" i="3"/>
  <c r="B105" i="3"/>
  <c r="B104" i="3"/>
  <c r="B103" i="3"/>
  <c r="B102" i="3"/>
  <c r="B101" i="3"/>
  <c r="B100" i="3"/>
  <c r="B99" i="3"/>
  <c r="B98" i="3"/>
  <c r="B97" i="3"/>
  <c r="B96" i="3"/>
  <c r="B95" i="3"/>
  <c r="B94" i="3"/>
  <c r="B93" i="3"/>
  <c r="B92" i="3"/>
  <c r="B91" i="3"/>
  <c r="B90" i="3"/>
  <c r="B89" i="3"/>
  <c r="B88" i="3"/>
  <c r="B87" i="3"/>
  <c r="B86" i="3"/>
  <c r="B85" i="3"/>
  <c r="B84" i="3"/>
  <c r="B83" i="3"/>
  <c r="B82" i="3"/>
  <c r="B81" i="3"/>
  <c r="B80" i="3"/>
  <c r="B79" i="3"/>
  <c r="B78" i="3"/>
  <c r="B77" i="3"/>
  <c r="B76" i="3"/>
  <c r="B75" i="3"/>
  <c r="B74" i="3"/>
  <c r="B70" i="3"/>
  <c r="B69" i="3"/>
  <c r="B68" i="3"/>
  <c r="B67" i="3"/>
  <c r="B66" i="3"/>
  <c r="B65" i="3"/>
  <c r="B64" i="3"/>
  <c r="B63" i="3"/>
  <c r="B62" i="3"/>
  <c r="B61" i="3"/>
  <c r="B60" i="3"/>
  <c r="B59" i="3"/>
  <c r="B58" i="3"/>
  <c r="B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63" i="4" l="1"/>
  <c r="B164" i="4"/>
  <c r="B165" i="4"/>
  <c r="B197" i="4" s="1"/>
  <c r="B166" i="4"/>
  <c r="B167" i="4"/>
  <c r="B98" i="4"/>
  <c r="B130" i="4" s="1"/>
  <c r="B99" i="4"/>
  <c r="B131" i="4" s="1"/>
  <c r="B100" i="4"/>
  <c r="B132" i="4" s="1"/>
  <c r="B101" i="4"/>
  <c r="B133" i="4" s="1"/>
  <c r="B102" i="4"/>
  <c r="B134" i="4" s="1"/>
  <c r="B65" i="4"/>
  <c r="B66" i="4"/>
  <c r="B67" i="4"/>
  <c r="B68" i="4"/>
  <c r="B69" i="4"/>
  <c r="B32" i="4"/>
  <c r="B33" i="4"/>
  <c r="B34" i="4"/>
  <c r="B35" i="4"/>
  <c r="B36" i="4"/>
  <c r="B394" i="3"/>
  <c r="B395" i="3"/>
  <c r="B386" i="3"/>
  <c r="B387" i="3"/>
  <c r="B388" i="3"/>
  <c r="B389" i="3"/>
  <c r="B390" i="3"/>
  <c r="B391" i="3"/>
  <c r="B392" i="3"/>
  <c r="B393" i="3"/>
  <c r="B317" i="3"/>
  <c r="B318" i="3"/>
  <c r="B319" i="3"/>
  <c r="B320" i="3"/>
  <c r="B321" i="3"/>
  <c r="B322" i="3"/>
  <c r="B323" i="3"/>
  <c r="B324" i="3"/>
  <c r="B325" i="3"/>
  <c r="B326" i="3"/>
  <c r="D139" i="3"/>
  <c r="C139" i="3"/>
  <c r="C11" i="3" s="1"/>
  <c r="C74" i="3" s="1"/>
  <c r="J1569" i="1"/>
  <c r="J1570" i="1" s="1"/>
  <c r="F1569" i="1"/>
  <c r="F1570" i="1" s="1"/>
  <c r="M1568" i="1"/>
  <c r="M1569" i="1" s="1"/>
  <c r="M1570" i="1" s="1"/>
  <c r="L1568" i="1"/>
  <c r="L1569" i="1" s="1"/>
  <c r="L1570" i="1" s="1"/>
  <c r="K1568" i="1"/>
  <c r="K1569" i="1" s="1"/>
  <c r="K1570" i="1" s="1"/>
  <c r="J1568" i="1"/>
  <c r="I1568" i="1"/>
  <c r="I1569" i="1" s="1"/>
  <c r="I1570" i="1" s="1"/>
  <c r="H1568" i="1"/>
  <c r="H1569" i="1" s="1"/>
  <c r="H1570" i="1" s="1"/>
  <c r="G1568" i="1"/>
  <c r="G1569" i="1" s="1"/>
  <c r="G1570" i="1" s="1"/>
  <c r="F1568" i="1"/>
  <c r="E1568" i="1"/>
  <c r="E1569" i="1" s="1"/>
  <c r="E1570" i="1" s="1"/>
  <c r="D1568" i="1"/>
  <c r="D1569" i="1" s="1"/>
  <c r="D1570" i="1" s="1"/>
  <c r="M1559" i="1"/>
  <c r="D1559" i="1"/>
  <c r="L1556" i="1"/>
  <c r="L1557" i="1" s="1"/>
  <c r="H1556" i="1"/>
  <c r="H1557" i="1" s="1"/>
  <c r="M1555" i="1"/>
  <c r="M1556" i="1" s="1"/>
  <c r="M1557" i="1" s="1"/>
  <c r="L1555" i="1"/>
  <c r="K1555" i="1"/>
  <c r="K1556" i="1" s="1"/>
  <c r="K1557" i="1" s="1"/>
  <c r="J1555" i="1"/>
  <c r="J1556" i="1" s="1"/>
  <c r="J1557" i="1" s="1"/>
  <c r="I1555" i="1"/>
  <c r="I1556" i="1" s="1"/>
  <c r="I1557" i="1" s="1"/>
  <c r="H1555" i="1"/>
  <c r="G1555" i="1"/>
  <c r="G1556" i="1" s="1"/>
  <c r="G1557" i="1" s="1"/>
  <c r="F1555" i="1"/>
  <c r="F1556" i="1" s="1"/>
  <c r="F1557" i="1" s="1"/>
  <c r="E1555" i="1"/>
  <c r="E1556" i="1" s="1"/>
  <c r="E1557" i="1" s="1"/>
  <c r="D1555" i="1"/>
  <c r="D1556" i="1" s="1"/>
  <c r="D1557" i="1" s="1"/>
  <c r="M1546" i="1"/>
  <c r="F1544" i="1"/>
  <c r="M1543" i="1"/>
  <c r="M1544" i="1" s="1"/>
  <c r="I1543" i="1"/>
  <c r="I1544" i="1" s="1"/>
  <c r="E1543" i="1"/>
  <c r="E1544" i="1" s="1"/>
  <c r="M1542" i="1"/>
  <c r="L1542" i="1"/>
  <c r="L1543" i="1" s="1"/>
  <c r="L1544" i="1" s="1"/>
  <c r="K1542" i="1"/>
  <c r="K1543" i="1" s="1"/>
  <c r="K1544" i="1" s="1"/>
  <c r="J1542" i="1"/>
  <c r="J1543" i="1" s="1"/>
  <c r="J1544" i="1" s="1"/>
  <c r="I1542" i="1"/>
  <c r="H1542" i="1"/>
  <c r="H1543" i="1" s="1"/>
  <c r="H1544" i="1" s="1"/>
  <c r="G1542" i="1"/>
  <c r="G1543" i="1" s="1"/>
  <c r="G1544" i="1" s="1"/>
  <c r="F1542" i="1"/>
  <c r="F1543" i="1" s="1"/>
  <c r="E1542" i="1"/>
  <c r="D1542" i="1"/>
  <c r="D1543" i="1" s="1"/>
  <c r="D1544" i="1" s="1"/>
  <c r="M1533" i="1"/>
  <c r="D1533" i="1"/>
  <c r="K1530" i="1"/>
  <c r="K1531" i="1" s="1"/>
  <c r="G1530" i="1"/>
  <c r="G1531" i="1" s="1"/>
  <c r="M1529" i="1"/>
  <c r="M1530" i="1" s="1"/>
  <c r="M1531" i="1" s="1"/>
  <c r="L1529" i="1"/>
  <c r="L1530" i="1" s="1"/>
  <c r="L1531" i="1" s="1"/>
  <c r="K1529" i="1"/>
  <c r="J1529" i="1"/>
  <c r="J1530" i="1" s="1"/>
  <c r="J1531" i="1" s="1"/>
  <c r="I1529" i="1"/>
  <c r="I1530" i="1" s="1"/>
  <c r="I1531" i="1" s="1"/>
  <c r="H1529" i="1"/>
  <c r="H1530" i="1" s="1"/>
  <c r="H1531" i="1" s="1"/>
  <c r="G1529" i="1"/>
  <c r="F1529" i="1"/>
  <c r="F1530" i="1" s="1"/>
  <c r="F1531" i="1" s="1"/>
  <c r="E1529" i="1"/>
  <c r="E1530" i="1" s="1"/>
  <c r="E1531" i="1" s="1"/>
  <c r="D1529" i="1"/>
  <c r="D1530" i="1" s="1"/>
  <c r="D1531" i="1" s="1"/>
  <c r="M1520" i="1"/>
  <c r="L1517" i="1"/>
  <c r="L1518" i="1" s="1"/>
  <c r="H1517" i="1"/>
  <c r="H1518" i="1" s="1"/>
  <c r="M1516" i="1"/>
  <c r="M1517" i="1" s="1"/>
  <c r="M1518" i="1" s="1"/>
  <c r="L1516" i="1"/>
  <c r="K1516" i="1"/>
  <c r="K1517" i="1" s="1"/>
  <c r="K1518" i="1" s="1"/>
  <c r="J1516" i="1"/>
  <c r="J1517" i="1" s="1"/>
  <c r="J1518" i="1" s="1"/>
  <c r="I1516" i="1"/>
  <c r="I1517" i="1" s="1"/>
  <c r="I1518" i="1" s="1"/>
  <c r="H1516" i="1"/>
  <c r="G1516" i="1"/>
  <c r="G1517" i="1" s="1"/>
  <c r="G1518" i="1" s="1"/>
  <c r="F1516" i="1"/>
  <c r="F1517" i="1" s="1"/>
  <c r="F1518" i="1" s="1"/>
  <c r="E1516" i="1"/>
  <c r="E1517" i="1" s="1"/>
  <c r="E1518" i="1" s="1"/>
  <c r="D1516" i="1"/>
  <c r="D1517" i="1" s="1"/>
  <c r="D1518" i="1" s="1"/>
  <c r="M1507" i="1"/>
  <c r="D1507" i="1"/>
  <c r="K1505" i="1"/>
  <c r="J1505" i="1"/>
  <c r="M1504" i="1"/>
  <c r="M1505" i="1" s="1"/>
  <c r="J1504" i="1"/>
  <c r="F1504" i="1"/>
  <c r="F1505" i="1" s="1"/>
  <c r="E1504" i="1"/>
  <c r="E1505" i="1" s="1"/>
  <c r="M1503" i="1"/>
  <c r="L1503" i="1"/>
  <c r="L1504" i="1" s="1"/>
  <c r="L1505" i="1" s="1"/>
  <c r="K1503" i="1"/>
  <c r="K1504" i="1" s="1"/>
  <c r="J1503" i="1"/>
  <c r="I1503" i="1"/>
  <c r="I1504" i="1" s="1"/>
  <c r="I1505" i="1" s="1"/>
  <c r="H1503" i="1"/>
  <c r="H1504" i="1" s="1"/>
  <c r="H1505" i="1" s="1"/>
  <c r="G1503" i="1"/>
  <c r="G1504" i="1" s="1"/>
  <c r="G1505" i="1" s="1"/>
  <c r="F1503" i="1"/>
  <c r="E1503" i="1"/>
  <c r="D1503" i="1"/>
  <c r="D1504" i="1" s="1"/>
  <c r="D1505" i="1" s="1"/>
  <c r="M1494" i="1"/>
  <c r="H1492" i="1"/>
  <c r="G1492" i="1"/>
  <c r="K1491" i="1"/>
  <c r="K1492" i="1" s="1"/>
  <c r="G1491" i="1"/>
  <c r="M1490" i="1"/>
  <c r="M1491" i="1" s="1"/>
  <c r="M1492" i="1" s="1"/>
  <c r="L1490" i="1"/>
  <c r="L1491" i="1" s="1"/>
  <c r="L1492" i="1" s="1"/>
  <c r="K1490" i="1"/>
  <c r="J1490" i="1"/>
  <c r="J1491" i="1" s="1"/>
  <c r="J1492" i="1" s="1"/>
  <c r="I1490" i="1"/>
  <c r="I1491" i="1" s="1"/>
  <c r="I1492" i="1" s="1"/>
  <c r="H1490" i="1"/>
  <c r="H1491" i="1" s="1"/>
  <c r="G1490" i="1"/>
  <c r="F1490" i="1"/>
  <c r="F1491" i="1" s="1"/>
  <c r="F1492" i="1" s="1"/>
  <c r="E1490" i="1"/>
  <c r="E1491" i="1" s="1"/>
  <c r="E1492" i="1" s="1"/>
  <c r="D1490" i="1"/>
  <c r="D1491" i="1" s="1"/>
  <c r="D1492" i="1" s="1"/>
  <c r="M1481" i="1"/>
  <c r="D1481" i="1"/>
  <c r="M1479" i="1"/>
  <c r="F1479" i="1"/>
  <c r="E1479" i="1"/>
  <c r="M1478" i="1"/>
  <c r="L1478" i="1"/>
  <c r="L1479" i="1" s="1"/>
  <c r="I1478" i="1"/>
  <c r="I1479" i="1" s="1"/>
  <c r="H1478" i="1"/>
  <c r="H1479" i="1" s="1"/>
  <c r="E1478" i="1"/>
  <c r="M1477" i="1"/>
  <c r="L1477" i="1"/>
  <c r="K1477" i="1"/>
  <c r="K1478" i="1" s="1"/>
  <c r="K1479" i="1" s="1"/>
  <c r="J1477" i="1"/>
  <c r="J1478" i="1" s="1"/>
  <c r="J1479" i="1" s="1"/>
  <c r="I1477" i="1"/>
  <c r="H1477" i="1"/>
  <c r="G1477" i="1"/>
  <c r="G1478" i="1" s="1"/>
  <c r="G1479" i="1" s="1"/>
  <c r="F1477" i="1"/>
  <c r="F1478" i="1" s="1"/>
  <c r="E1477" i="1"/>
  <c r="D1477" i="1"/>
  <c r="D1478" i="1" s="1"/>
  <c r="D1479" i="1" s="1"/>
  <c r="M1468" i="1"/>
  <c r="K1466" i="1"/>
  <c r="J1466" i="1"/>
  <c r="F1466" i="1"/>
  <c r="J1465" i="1"/>
  <c r="F1465" i="1"/>
  <c r="M1464" i="1"/>
  <c r="M1465" i="1" s="1"/>
  <c r="M1466" i="1" s="1"/>
  <c r="L1464" i="1"/>
  <c r="L1465" i="1" s="1"/>
  <c r="L1466" i="1" s="1"/>
  <c r="K1464" i="1"/>
  <c r="K1465" i="1" s="1"/>
  <c r="J1464" i="1"/>
  <c r="I1464" i="1"/>
  <c r="I1465" i="1" s="1"/>
  <c r="I1466" i="1" s="1"/>
  <c r="H1464" i="1"/>
  <c r="H1465" i="1" s="1"/>
  <c r="H1466" i="1" s="1"/>
  <c r="G1464" i="1"/>
  <c r="G1465" i="1" s="1"/>
  <c r="G1466" i="1" s="1"/>
  <c r="F1464" i="1"/>
  <c r="E1464" i="1"/>
  <c r="E1465" i="1" s="1"/>
  <c r="E1466" i="1" s="1"/>
  <c r="D1464" i="1"/>
  <c r="D1465" i="1" s="1"/>
  <c r="D1466" i="1" s="1"/>
  <c r="M1455" i="1"/>
  <c r="D1455" i="1"/>
  <c r="M1453" i="1"/>
  <c r="L1453" i="1"/>
  <c r="E1453" i="1"/>
  <c r="L1452" i="1"/>
  <c r="K1452" i="1"/>
  <c r="K1453" i="1" s="1"/>
  <c r="H1452" i="1"/>
  <c r="H1453" i="1" s="1"/>
  <c r="G1452" i="1"/>
  <c r="G1453" i="1" s="1"/>
  <c r="M1451" i="1"/>
  <c r="M1452" i="1" s="1"/>
  <c r="L1451" i="1"/>
  <c r="K1451" i="1"/>
  <c r="J1451" i="1"/>
  <c r="J1452" i="1" s="1"/>
  <c r="J1453" i="1" s="1"/>
  <c r="I1451" i="1"/>
  <c r="I1452" i="1" s="1"/>
  <c r="I1453" i="1" s="1"/>
  <c r="H1451" i="1"/>
  <c r="G1451" i="1"/>
  <c r="F1451" i="1"/>
  <c r="F1452" i="1" s="1"/>
  <c r="F1453" i="1" s="1"/>
  <c r="E1451" i="1"/>
  <c r="E1452" i="1" s="1"/>
  <c r="D1451" i="1"/>
  <c r="D1452" i="1" s="1"/>
  <c r="D1453" i="1" s="1"/>
  <c r="M1442" i="1"/>
  <c r="M1440" i="1"/>
  <c r="E1440" i="1"/>
  <c r="M1439" i="1"/>
  <c r="I1439" i="1"/>
  <c r="I1440" i="1" s="1"/>
  <c r="H1439" i="1"/>
  <c r="H1440" i="1" s="1"/>
  <c r="E1439" i="1"/>
  <c r="M1438" i="1"/>
  <c r="L1438" i="1"/>
  <c r="L1439" i="1" s="1"/>
  <c r="L1440" i="1" s="1"/>
  <c r="K1438" i="1"/>
  <c r="K1439" i="1" s="1"/>
  <c r="K1440" i="1" s="1"/>
  <c r="J1438" i="1"/>
  <c r="J1439" i="1" s="1"/>
  <c r="J1440" i="1" s="1"/>
  <c r="I1438" i="1"/>
  <c r="H1438" i="1"/>
  <c r="G1438" i="1"/>
  <c r="G1439" i="1" s="1"/>
  <c r="G1440" i="1" s="1"/>
  <c r="F1438" i="1"/>
  <c r="F1439" i="1" s="1"/>
  <c r="F1440" i="1" s="1"/>
  <c r="E1438" i="1"/>
  <c r="D1438" i="1"/>
  <c r="D1439" i="1" s="1"/>
  <c r="D1440" i="1" s="1"/>
  <c r="M1429" i="1"/>
  <c r="D1429" i="1"/>
  <c r="G1427" i="1"/>
  <c r="K1426" i="1"/>
  <c r="K1427" i="1" s="1"/>
  <c r="J1426" i="1"/>
  <c r="J1427" i="1" s="1"/>
  <c r="G1426" i="1"/>
  <c r="M1425" i="1"/>
  <c r="M1426" i="1" s="1"/>
  <c r="M1427" i="1" s="1"/>
  <c r="L1425" i="1"/>
  <c r="L1426" i="1" s="1"/>
  <c r="L1427" i="1" s="1"/>
  <c r="K1425" i="1"/>
  <c r="J1425" i="1"/>
  <c r="I1425" i="1"/>
  <c r="I1426" i="1" s="1"/>
  <c r="I1427" i="1" s="1"/>
  <c r="H1425" i="1"/>
  <c r="H1426" i="1" s="1"/>
  <c r="H1427" i="1" s="1"/>
  <c r="G1425" i="1"/>
  <c r="F1425" i="1"/>
  <c r="F1426" i="1" s="1"/>
  <c r="F1427" i="1" s="1"/>
  <c r="E1425" i="1"/>
  <c r="E1426" i="1" s="1"/>
  <c r="E1427" i="1" s="1"/>
  <c r="D1425" i="1"/>
  <c r="D1426" i="1" s="1"/>
  <c r="D1427" i="1" s="1"/>
  <c r="M1416" i="1"/>
  <c r="L1414" i="1"/>
  <c r="L1413" i="1"/>
  <c r="K1413" i="1"/>
  <c r="K1414" i="1" s="1"/>
  <c r="H1413" i="1"/>
  <c r="H1414" i="1" s="1"/>
  <c r="G1413" i="1"/>
  <c r="G1414" i="1" s="1"/>
  <c r="M1412" i="1"/>
  <c r="M1413" i="1" s="1"/>
  <c r="M1414" i="1" s="1"/>
  <c r="L1412" i="1"/>
  <c r="K1412" i="1"/>
  <c r="J1412" i="1"/>
  <c r="J1413" i="1" s="1"/>
  <c r="J1414" i="1" s="1"/>
  <c r="I1412" i="1"/>
  <c r="I1413" i="1" s="1"/>
  <c r="I1414" i="1" s="1"/>
  <c r="H1412" i="1"/>
  <c r="G1412" i="1"/>
  <c r="F1412" i="1"/>
  <c r="F1413" i="1" s="1"/>
  <c r="F1414" i="1" s="1"/>
  <c r="E1412" i="1"/>
  <c r="E1413" i="1" s="1"/>
  <c r="E1414" i="1" s="1"/>
  <c r="D1412" i="1"/>
  <c r="D1413" i="1" s="1"/>
  <c r="D1414" i="1" s="1"/>
  <c r="M1403" i="1"/>
  <c r="D1403" i="1"/>
  <c r="K1401" i="1"/>
  <c r="J1401" i="1"/>
  <c r="M1400" i="1"/>
  <c r="M1401" i="1" s="1"/>
  <c r="J1400" i="1"/>
  <c r="F1400" i="1"/>
  <c r="F1401" i="1" s="1"/>
  <c r="E1400" i="1"/>
  <c r="E1401" i="1" s="1"/>
  <c r="M1399" i="1"/>
  <c r="L1399" i="1"/>
  <c r="L1400" i="1" s="1"/>
  <c r="L1401" i="1" s="1"/>
  <c r="K1399" i="1"/>
  <c r="K1400" i="1" s="1"/>
  <c r="J1399" i="1"/>
  <c r="I1399" i="1"/>
  <c r="I1400" i="1" s="1"/>
  <c r="I1401" i="1" s="1"/>
  <c r="H1399" i="1"/>
  <c r="H1400" i="1" s="1"/>
  <c r="H1401" i="1" s="1"/>
  <c r="G1399" i="1"/>
  <c r="G1400" i="1" s="1"/>
  <c r="G1401" i="1" s="1"/>
  <c r="F1399" i="1"/>
  <c r="E1399" i="1"/>
  <c r="D1399" i="1"/>
  <c r="D1400" i="1" s="1"/>
  <c r="D1401" i="1" s="1"/>
  <c r="M1390" i="1"/>
  <c r="M1386" i="1"/>
  <c r="M1387" i="1" s="1"/>
  <c r="M1388" i="1" s="1"/>
  <c r="L1386" i="1"/>
  <c r="L1387" i="1" s="1"/>
  <c r="L1388" i="1" s="1"/>
  <c r="K1386" i="1"/>
  <c r="K1387" i="1" s="1"/>
  <c r="K1388" i="1" s="1"/>
  <c r="J1386" i="1"/>
  <c r="J1387" i="1" s="1"/>
  <c r="J1388" i="1" s="1"/>
  <c r="I1386" i="1"/>
  <c r="I1387" i="1" s="1"/>
  <c r="I1388" i="1" s="1"/>
  <c r="H1386" i="1"/>
  <c r="H1387" i="1" s="1"/>
  <c r="H1388" i="1" s="1"/>
  <c r="G1386" i="1"/>
  <c r="G1387" i="1" s="1"/>
  <c r="G1388" i="1" s="1"/>
  <c r="F1386" i="1"/>
  <c r="F1387" i="1" s="1"/>
  <c r="F1388" i="1" s="1"/>
  <c r="E1386" i="1"/>
  <c r="E1387" i="1" s="1"/>
  <c r="E1388" i="1" s="1"/>
  <c r="D1386" i="1"/>
  <c r="D1387" i="1" s="1"/>
  <c r="D1388" i="1" s="1"/>
  <c r="M1377" i="1"/>
  <c r="D1377" i="1"/>
  <c r="M1373" i="1"/>
  <c r="M1374" i="1" s="1"/>
  <c r="M1375" i="1" s="1"/>
  <c r="L1373" i="1"/>
  <c r="L1374" i="1" s="1"/>
  <c r="L1375" i="1" s="1"/>
  <c r="K1373" i="1"/>
  <c r="K1374" i="1" s="1"/>
  <c r="K1375" i="1" s="1"/>
  <c r="J1373" i="1"/>
  <c r="J1374" i="1" s="1"/>
  <c r="J1375" i="1" s="1"/>
  <c r="I1373" i="1"/>
  <c r="I1374" i="1" s="1"/>
  <c r="I1375" i="1" s="1"/>
  <c r="H1373" i="1"/>
  <c r="H1374" i="1" s="1"/>
  <c r="H1375" i="1" s="1"/>
  <c r="G1373" i="1"/>
  <c r="G1374" i="1" s="1"/>
  <c r="G1375" i="1" s="1"/>
  <c r="F1373" i="1"/>
  <c r="F1374" i="1" s="1"/>
  <c r="F1375" i="1" s="1"/>
  <c r="E1373" i="1"/>
  <c r="E1374" i="1" s="1"/>
  <c r="E1375" i="1" s="1"/>
  <c r="D1373" i="1"/>
  <c r="D1374" i="1" s="1"/>
  <c r="D1375" i="1" s="1"/>
  <c r="M1364" i="1"/>
  <c r="M1360" i="1"/>
  <c r="M1361" i="1" s="1"/>
  <c r="M1362" i="1" s="1"/>
  <c r="L1360" i="1"/>
  <c r="L1361" i="1" s="1"/>
  <c r="L1362" i="1" s="1"/>
  <c r="K1360" i="1"/>
  <c r="K1361" i="1" s="1"/>
  <c r="K1362" i="1" s="1"/>
  <c r="J1360" i="1"/>
  <c r="J1361" i="1" s="1"/>
  <c r="J1362" i="1" s="1"/>
  <c r="I1360" i="1"/>
  <c r="I1361" i="1" s="1"/>
  <c r="I1362" i="1" s="1"/>
  <c r="H1360" i="1"/>
  <c r="H1361" i="1" s="1"/>
  <c r="H1362" i="1" s="1"/>
  <c r="G1360" i="1"/>
  <c r="G1361" i="1" s="1"/>
  <c r="G1362" i="1" s="1"/>
  <c r="F1360" i="1"/>
  <c r="F1361" i="1" s="1"/>
  <c r="F1362" i="1" s="1"/>
  <c r="E1360" i="1"/>
  <c r="E1361" i="1" s="1"/>
  <c r="E1362" i="1" s="1"/>
  <c r="D1360" i="1"/>
  <c r="D1361" i="1" s="1"/>
  <c r="D1362" i="1" s="1"/>
  <c r="M1351" i="1"/>
  <c r="D1351" i="1"/>
  <c r="M1347" i="1"/>
  <c r="M1348" i="1" s="1"/>
  <c r="M1349" i="1" s="1"/>
  <c r="L1347" i="1"/>
  <c r="L1348" i="1" s="1"/>
  <c r="L1349" i="1" s="1"/>
  <c r="K1347" i="1"/>
  <c r="K1348" i="1" s="1"/>
  <c r="K1349" i="1" s="1"/>
  <c r="J1347" i="1"/>
  <c r="J1348" i="1" s="1"/>
  <c r="J1349" i="1" s="1"/>
  <c r="I1347" i="1"/>
  <c r="I1348" i="1" s="1"/>
  <c r="I1349" i="1" s="1"/>
  <c r="H1347" i="1"/>
  <c r="H1348" i="1" s="1"/>
  <c r="H1349" i="1" s="1"/>
  <c r="G1347" i="1"/>
  <c r="G1348" i="1" s="1"/>
  <c r="G1349" i="1" s="1"/>
  <c r="F1347" i="1"/>
  <c r="F1348" i="1" s="1"/>
  <c r="F1349" i="1" s="1"/>
  <c r="E1347" i="1"/>
  <c r="E1348" i="1" s="1"/>
  <c r="E1349" i="1" s="1"/>
  <c r="D1347" i="1"/>
  <c r="D1348" i="1" s="1"/>
  <c r="D1349" i="1" s="1"/>
  <c r="M1338" i="1"/>
  <c r="M1334" i="1"/>
  <c r="M1335" i="1" s="1"/>
  <c r="M1336" i="1" s="1"/>
  <c r="L1334" i="1"/>
  <c r="L1335" i="1" s="1"/>
  <c r="L1336" i="1" s="1"/>
  <c r="K1334" i="1"/>
  <c r="K1335" i="1" s="1"/>
  <c r="J1334" i="1"/>
  <c r="J1335" i="1" s="1"/>
  <c r="J1336" i="1" s="1"/>
  <c r="I1334" i="1"/>
  <c r="I1335" i="1" s="1"/>
  <c r="I1336" i="1" s="1"/>
  <c r="H1334" i="1"/>
  <c r="H1335" i="1" s="1"/>
  <c r="H1336" i="1" s="1"/>
  <c r="G1334" i="1"/>
  <c r="G1335" i="1" s="1"/>
  <c r="G1336" i="1" s="1"/>
  <c r="F1334" i="1"/>
  <c r="F1335" i="1" s="1"/>
  <c r="F1336" i="1" s="1"/>
  <c r="E1334" i="1"/>
  <c r="E1335" i="1" s="1"/>
  <c r="E1336" i="1" s="1"/>
  <c r="D1334" i="1"/>
  <c r="D1335" i="1" s="1"/>
  <c r="D1336" i="1" s="1"/>
  <c r="M1325" i="1"/>
  <c r="D1325" i="1"/>
  <c r="M1321" i="1"/>
  <c r="M1322" i="1" s="1"/>
  <c r="M1323" i="1" s="1"/>
  <c r="L1321" i="1"/>
  <c r="L1322" i="1" s="1"/>
  <c r="L1323" i="1" s="1"/>
  <c r="K1321" i="1"/>
  <c r="K1322" i="1" s="1"/>
  <c r="K1323" i="1" s="1"/>
  <c r="J1321" i="1"/>
  <c r="J1322" i="1" s="1"/>
  <c r="J1323" i="1" s="1"/>
  <c r="I1321" i="1"/>
  <c r="I1322" i="1" s="1"/>
  <c r="I1323" i="1" s="1"/>
  <c r="H1321" i="1"/>
  <c r="H1322" i="1" s="1"/>
  <c r="H1323" i="1" s="1"/>
  <c r="G1321" i="1"/>
  <c r="G1322" i="1" s="1"/>
  <c r="G1323" i="1" s="1"/>
  <c r="F1321" i="1"/>
  <c r="F1322" i="1" s="1"/>
  <c r="F1323" i="1" s="1"/>
  <c r="E1321" i="1"/>
  <c r="E1322" i="1" s="1"/>
  <c r="E1323" i="1" s="1"/>
  <c r="D1321" i="1"/>
  <c r="D1322" i="1" s="1"/>
  <c r="D1323" i="1" s="1"/>
  <c r="M1312" i="1"/>
  <c r="B267" i="3"/>
  <c r="B268" i="3"/>
  <c r="B269" i="3"/>
  <c r="B270" i="3"/>
  <c r="B271" i="3"/>
  <c r="B272" i="3"/>
  <c r="B273" i="3"/>
  <c r="B274" i="3"/>
  <c r="B275" i="3"/>
  <c r="B276" i="3"/>
  <c r="B277" i="3"/>
  <c r="B278" i="3"/>
  <c r="B279" i="3"/>
  <c r="B280" i="3"/>
  <c r="B281" i="3"/>
  <c r="B282" i="3"/>
  <c r="B283" i="3"/>
  <c r="B284" i="3"/>
  <c r="B285" i="3"/>
  <c r="B286" i="3"/>
  <c r="B287" i="3"/>
  <c r="B288" i="3"/>
  <c r="B289" i="3"/>
  <c r="B290" i="3"/>
  <c r="B291" i="3"/>
  <c r="B292" i="3"/>
  <c r="B293" i="3"/>
  <c r="B294" i="3"/>
  <c r="B295" i="3"/>
  <c r="B296" i="3"/>
  <c r="B297" i="3"/>
  <c r="B298" i="3"/>
  <c r="B299" i="3"/>
  <c r="B300" i="3"/>
  <c r="B301" i="3"/>
  <c r="B302" i="3"/>
  <c r="B303" i="3"/>
  <c r="B304" i="3"/>
  <c r="B305" i="3"/>
  <c r="B306" i="3"/>
  <c r="B307" i="3"/>
  <c r="B308" i="3"/>
  <c r="B309" i="3"/>
  <c r="B310" i="3"/>
  <c r="B311" i="3"/>
  <c r="B312" i="3"/>
  <c r="B313" i="3"/>
  <c r="B314" i="3"/>
  <c r="B315" i="3"/>
  <c r="B316" i="3"/>
  <c r="B336" i="3"/>
  <c r="B337" i="3"/>
  <c r="B338" i="3"/>
  <c r="B339" i="3"/>
  <c r="B340" i="3"/>
  <c r="B341" i="3"/>
  <c r="B342" i="3"/>
  <c r="B343" i="3"/>
  <c r="B344" i="3"/>
  <c r="B345" i="3"/>
  <c r="B346" i="3"/>
  <c r="B347" i="3"/>
  <c r="B348" i="3"/>
  <c r="B349" i="3"/>
  <c r="B350" i="3"/>
  <c r="B351" i="3"/>
  <c r="B352" i="3"/>
  <c r="B353" i="3"/>
  <c r="B354" i="3"/>
  <c r="B355" i="3"/>
  <c r="B356" i="3"/>
  <c r="B357" i="3"/>
  <c r="B358" i="3"/>
  <c r="B359" i="3"/>
  <c r="B360" i="3"/>
  <c r="B361" i="3"/>
  <c r="B362" i="3"/>
  <c r="B363" i="3"/>
  <c r="B364" i="3"/>
  <c r="B365" i="3"/>
  <c r="B366" i="3"/>
  <c r="B367" i="3"/>
  <c r="B368" i="3"/>
  <c r="B369" i="3"/>
  <c r="B370" i="3"/>
  <c r="B371" i="3"/>
  <c r="B372" i="3"/>
  <c r="B373" i="3"/>
  <c r="B374" i="3"/>
  <c r="B375" i="3"/>
  <c r="B376" i="3"/>
  <c r="B377" i="3"/>
  <c r="B378" i="3"/>
  <c r="B379" i="3"/>
  <c r="B380" i="3"/>
  <c r="B381" i="3"/>
  <c r="B382" i="3"/>
  <c r="B383" i="3"/>
  <c r="B384" i="3"/>
  <c r="B385" i="3"/>
  <c r="B198" i="4" l="1"/>
  <c r="B196" i="4"/>
  <c r="B199" i="4"/>
  <c r="B195" i="4"/>
  <c r="D267" i="3"/>
  <c r="D11" i="3"/>
  <c r="D74" i="3" s="1"/>
  <c r="K1336" i="1"/>
  <c r="C267" i="3"/>
  <c r="C1299" i="1" l="1"/>
  <c r="C1286" i="1"/>
  <c r="C1273" i="1"/>
  <c r="C1260" i="1"/>
  <c r="C1247" i="1"/>
  <c r="C1234" i="1"/>
  <c r="C1221" i="1"/>
  <c r="C1208" i="1"/>
  <c r="C1195" i="1"/>
  <c r="C1182" i="1"/>
  <c r="C1169" i="1"/>
  <c r="C1156" i="1"/>
  <c r="C1143" i="1"/>
  <c r="C1130" i="1"/>
  <c r="C1117" i="1"/>
  <c r="C1104" i="1"/>
  <c r="C1091" i="1"/>
  <c r="C1078" i="1"/>
  <c r="C1065" i="1"/>
  <c r="C1052" i="1"/>
  <c r="C1039" i="1"/>
  <c r="C1026" i="1"/>
  <c r="C1013" i="1"/>
  <c r="C1000" i="1"/>
  <c r="C987" i="1"/>
  <c r="C974" i="1"/>
  <c r="C961" i="1"/>
  <c r="C948" i="1"/>
  <c r="C935" i="1"/>
  <c r="C922" i="1"/>
  <c r="C909" i="1"/>
  <c r="C896" i="1"/>
  <c r="C883" i="1"/>
  <c r="C870" i="1"/>
  <c r="C857" i="1"/>
  <c r="C844" i="1"/>
  <c r="C831" i="1"/>
  <c r="C818" i="1"/>
  <c r="C805" i="1"/>
  <c r="C792" i="1"/>
  <c r="C779" i="1"/>
  <c r="C766" i="1"/>
  <c r="C753" i="1"/>
  <c r="C740" i="1"/>
  <c r="C727" i="1"/>
  <c r="C714" i="1"/>
  <c r="C701" i="1"/>
  <c r="C688" i="1"/>
  <c r="C675" i="1"/>
  <c r="C662" i="1"/>
  <c r="C649" i="1"/>
  <c r="C636" i="1"/>
  <c r="C623" i="1"/>
  <c r="C610" i="1"/>
  <c r="C597" i="1"/>
  <c r="C584" i="1"/>
  <c r="C571" i="1"/>
  <c r="C558" i="1"/>
  <c r="C545" i="1"/>
  <c r="C532" i="1"/>
  <c r="C519" i="1"/>
  <c r="C506" i="1"/>
  <c r="C493" i="1"/>
  <c r="C480" i="1"/>
  <c r="C467" i="1"/>
  <c r="C454" i="1"/>
  <c r="C441" i="1"/>
  <c r="C428" i="1"/>
  <c r="C415" i="1"/>
  <c r="C402" i="1"/>
  <c r="C389" i="1"/>
  <c r="C376" i="1"/>
  <c r="C363" i="1"/>
  <c r="C350" i="1"/>
  <c r="C337" i="1"/>
  <c r="C324" i="1"/>
  <c r="C311" i="1"/>
  <c r="C298" i="1"/>
  <c r="C285" i="1"/>
  <c r="C272" i="1"/>
  <c r="C259" i="1"/>
  <c r="C246" i="1"/>
  <c r="C233" i="1"/>
  <c r="C220" i="1"/>
  <c r="C207" i="1"/>
  <c r="C194" i="1"/>
  <c r="C181" i="1"/>
  <c r="C168" i="1"/>
  <c r="C155" i="1"/>
  <c r="C142" i="1"/>
  <c r="C129" i="1"/>
  <c r="C116" i="1"/>
  <c r="C103" i="1"/>
  <c r="C90" i="1"/>
  <c r="C77" i="1"/>
  <c r="C64" i="1"/>
  <c r="C51" i="1"/>
  <c r="C38" i="1"/>
  <c r="D2" i="3"/>
  <c r="D2" i="1"/>
  <c r="B162" i="4"/>
  <c r="B157" i="4"/>
  <c r="B158" i="4"/>
  <c r="B159" i="4"/>
  <c r="B160" i="4"/>
  <c r="B161" i="4"/>
  <c r="B146" i="4"/>
  <c r="B147" i="4"/>
  <c r="B148" i="4"/>
  <c r="B149" i="4"/>
  <c r="B150" i="4"/>
  <c r="B151" i="4"/>
  <c r="B152" i="4"/>
  <c r="B153" i="4"/>
  <c r="B154" i="4"/>
  <c r="B155" i="4"/>
  <c r="B156" i="4"/>
  <c r="B138" i="4"/>
  <c r="B139" i="4"/>
  <c r="B140" i="4"/>
  <c r="B141" i="4"/>
  <c r="B142" i="4"/>
  <c r="B143" i="4"/>
  <c r="B144" i="4"/>
  <c r="B145" i="4"/>
  <c r="B96" i="4"/>
  <c r="B97" i="4"/>
  <c r="B93" i="4"/>
  <c r="B94" i="4"/>
  <c r="B95" i="4"/>
  <c r="B89" i="4"/>
  <c r="B90" i="4"/>
  <c r="B91" i="4"/>
  <c r="B92" i="4"/>
  <c r="B85" i="4"/>
  <c r="B86" i="4"/>
  <c r="B87" i="4"/>
  <c r="B88" i="4"/>
  <c r="B84" i="4"/>
  <c r="B73" i="4"/>
  <c r="B74" i="4"/>
  <c r="B75" i="4"/>
  <c r="B76" i="4"/>
  <c r="B77" i="4"/>
  <c r="B78" i="4"/>
  <c r="B79" i="4"/>
  <c r="B80" i="4"/>
  <c r="B81" i="4"/>
  <c r="B82" i="4"/>
  <c r="B83" i="4"/>
  <c r="B64" i="4"/>
  <c r="B63" i="4"/>
  <c r="B60" i="4"/>
  <c r="B61" i="4"/>
  <c r="B62" i="4"/>
  <c r="B57" i="4"/>
  <c r="B58" i="4"/>
  <c r="B59" i="4"/>
  <c r="B55" i="4"/>
  <c r="B56" i="4"/>
  <c r="B54" i="4"/>
  <c r="B51" i="4"/>
  <c r="B52" i="4"/>
  <c r="B53" i="4"/>
  <c r="B50" i="4"/>
  <c r="B49" i="4"/>
  <c r="B41" i="4"/>
  <c r="B42" i="4"/>
  <c r="B43" i="4"/>
  <c r="B44" i="4"/>
  <c r="B45" i="4"/>
  <c r="B46" i="4"/>
  <c r="B47" i="4"/>
  <c r="B48" i="4"/>
  <c r="B40" i="4"/>
  <c r="B31" i="4"/>
  <c r="B30" i="4"/>
  <c r="B29" i="4"/>
  <c r="B28" i="4"/>
  <c r="B27" i="4"/>
  <c r="B26" i="4"/>
  <c r="B8" i="4"/>
  <c r="B9" i="4"/>
  <c r="B10" i="4"/>
  <c r="B11" i="4"/>
  <c r="B12" i="4"/>
  <c r="B13" i="4"/>
  <c r="B14" i="4"/>
  <c r="B15" i="4"/>
  <c r="B16" i="4"/>
  <c r="B17" i="4"/>
  <c r="B18" i="4"/>
  <c r="B19" i="4"/>
  <c r="B20" i="4"/>
  <c r="B21" i="4"/>
  <c r="B22" i="4"/>
  <c r="B23" i="4"/>
  <c r="B24" i="4"/>
  <c r="B25" i="4"/>
  <c r="B7" i="4"/>
  <c r="B108" i="4" l="1"/>
  <c r="B116" i="4"/>
  <c r="B121" i="4"/>
  <c r="B175" i="4"/>
  <c r="B186" i="4"/>
  <c r="B190" i="4"/>
  <c r="B115" i="4"/>
  <c r="B111" i="4"/>
  <c r="B107" i="4"/>
  <c r="B120" i="4"/>
  <c r="B124" i="4"/>
  <c r="B127" i="4"/>
  <c r="B128" i="4"/>
  <c r="B174" i="4"/>
  <c r="B185" i="4"/>
  <c r="B181" i="4"/>
  <c r="B193" i="4"/>
  <c r="B189" i="4"/>
  <c r="B112" i="4"/>
  <c r="B117" i="4"/>
  <c r="B129" i="4"/>
  <c r="B171" i="4"/>
  <c r="B182" i="4"/>
  <c r="B178" i="4"/>
  <c r="B114" i="4"/>
  <c r="B110" i="4"/>
  <c r="B106" i="4"/>
  <c r="B119" i="4"/>
  <c r="B123" i="4"/>
  <c r="B126" i="4"/>
  <c r="B177" i="4"/>
  <c r="B173" i="4"/>
  <c r="B188" i="4"/>
  <c r="B184" i="4"/>
  <c r="B180" i="4"/>
  <c r="B192" i="4"/>
  <c r="B194" i="4"/>
  <c r="B113" i="4"/>
  <c r="B109" i="4"/>
  <c r="B118" i="4"/>
  <c r="B122" i="4"/>
  <c r="B125" i="4"/>
  <c r="B176" i="4"/>
  <c r="B172" i="4"/>
  <c r="B187" i="4"/>
  <c r="B183" i="4"/>
  <c r="B179" i="4"/>
  <c r="B191" i="4"/>
  <c r="B1310" i="1"/>
  <c r="B1309" i="1"/>
  <c r="M1308" i="1"/>
  <c r="M1309" i="1" s="1"/>
  <c r="M1310" i="1" s="1"/>
  <c r="L1308" i="1"/>
  <c r="L1309" i="1" s="1"/>
  <c r="L1310" i="1" s="1"/>
  <c r="K1308" i="1"/>
  <c r="K1309" i="1" s="1"/>
  <c r="K1310" i="1" s="1"/>
  <c r="J1308" i="1"/>
  <c r="J1309" i="1" s="1"/>
  <c r="J1310" i="1" s="1"/>
  <c r="I1308" i="1"/>
  <c r="I1309" i="1" s="1"/>
  <c r="I1310" i="1" s="1"/>
  <c r="H1308" i="1"/>
  <c r="H1309" i="1" s="1"/>
  <c r="H1310" i="1" s="1"/>
  <c r="G1308" i="1"/>
  <c r="G1309" i="1" s="1"/>
  <c r="G1310" i="1" s="1"/>
  <c r="F1308" i="1"/>
  <c r="F1309" i="1" s="1"/>
  <c r="F1310" i="1" s="1"/>
  <c r="E1308" i="1"/>
  <c r="E1309" i="1" s="1"/>
  <c r="E1310" i="1" s="1"/>
  <c r="D1308" i="1"/>
  <c r="D1309" i="1" s="1"/>
  <c r="D1310" i="1" s="1"/>
  <c r="B1308" i="1"/>
  <c r="B1307" i="1"/>
  <c r="B1306" i="1"/>
  <c r="B1305" i="1"/>
  <c r="B1304" i="1"/>
  <c r="B1303" i="1"/>
  <c r="B1302" i="1"/>
  <c r="B1301" i="1"/>
  <c r="B1300" i="1"/>
  <c r="M1299" i="1"/>
  <c r="I1299" i="1"/>
  <c r="F1299" i="1"/>
  <c r="D1299" i="1"/>
  <c r="B1297" i="1"/>
  <c r="I1296" i="1"/>
  <c r="I1297" i="1" s="1"/>
  <c r="B1296" i="1"/>
  <c r="M1295" i="1"/>
  <c r="M1296" i="1" s="1"/>
  <c r="M1297" i="1" s="1"/>
  <c r="L1295" i="1"/>
  <c r="L1296" i="1" s="1"/>
  <c r="L1297" i="1" s="1"/>
  <c r="K1295" i="1"/>
  <c r="K1296" i="1" s="1"/>
  <c r="K1297" i="1" s="1"/>
  <c r="J1295" i="1"/>
  <c r="J1296" i="1" s="1"/>
  <c r="J1297" i="1" s="1"/>
  <c r="I1295" i="1"/>
  <c r="H1295" i="1"/>
  <c r="H1296" i="1" s="1"/>
  <c r="H1297" i="1" s="1"/>
  <c r="G1295" i="1"/>
  <c r="G1296" i="1" s="1"/>
  <c r="G1297" i="1" s="1"/>
  <c r="F1295" i="1"/>
  <c r="F1296" i="1" s="1"/>
  <c r="F1297" i="1" s="1"/>
  <c r="E1295" i="1"/>
  <c r="E1296" i="1" s="1"/>
  <c r="E1297" i="1" s="1"/>
  <c r="D1295" i="1"/>
  <c r="D1296" i="1" s="1"/>
  <c r="D1297" i="1" s="1"/>
  <c r="B1295" i="1"/>
  <c r="B1294" i="1"/>
  <c r="B1293" i="1"/>
  <c r="B1292" i="1"/>
  <c r="B1291" i="1"/>
  <c r="B1290" i="1"/>
  <c r="B1289" i="1"/>
  <c r="B1288" i="1"/>
  <c r="B1287" i="1"/>
  <c r="M1286" i="1"/>
  <c r="I1286" i="1"/>
  <c r="F1286" i="1"/>
  <c r="B1284" i="1"/>
  <c r="B1283" i="1"/>
  <c r="M1282" i="1"/>
  <c r="M1283" i="1" s="1"/>
  <c r="M1284" i="1" s="1"/>
  <c r="L1282" i="1"/>
  <c r="L1283" i="1" s="1"/>
  <c r="L1284" i="1" s="1"/>
  <c r="K1282" i="1"/>
  <c r="K1283" i="1" s="1"/>
  <c r="K1284" i="1" s="1"/>
  <c r="J1282" i="1"/>
  <c r="J1283" i="1" s="1"/>
  <c r="J1284" i="1" s="1"/>
  <c r="I1282" i="1"/>
  <c r="I1283" i="1" s="1"/>
  <c r="I1284" i="1" s="1"/>
  <c r="H1282" i="1"/>
  <c r="H1283" i="1" s="1"/>
  <c r="H1284" i="1" s="1"/>
  <c r="G1282" i="1"/>
  <c r="G1283" i="1" s="1"/>
  <c r="G1284" i="1" s="1"/>
  <c r="F1282" i="1"/>
  <c r="F1283" i="1" s="1"/>
  <c r="F1284" i="1" s="1"/>
  <c r="E1282" i="1"/>
  <c r="E1283" i="1" s="1"/>
  <c r="E1284" i="1" s="1"/>
  <c r="D1282" i="1"/>
  <c r="D1283" i="1" s="1"/>
  <c r="D1284" i="1" s="1"/>
  <c r="B1282" i="1"/>
  <c r="B1281" i="1"/>
  <c r="B1280" i="1"/>
  <c r="B1279" i="1"/>
  <c r="B1278" i="1"/>
  <c r="B1277" i="1"/>
  <c r="B1276" i="1"/>
  <c r="B1275" i="1"/>
  <c r="B1274" i="1"/>
  <c r="M1273" i="1"/>
  <c r="I1273" i="1"/>
  <c r="F1273" i="1"/>
  <c r="D1273" i="1"/>
  <c r="B1271" i="1"/>
  <c r="B1270" i="1"/>
  <c r="M1269" i="1"/>
  <c r="M1270" i="1" s="1"/>
  <c r="M1271" i="1" s="1"/>
  <c r="L1269" i="1"/>
  <c r="L1270" i="1" s="1"/>
  <c r="L1271" i="1" s="1"/>
  <c r="K1269" i="1"/>
  <c r="K1270" i="1" s="1"/>
  <c r="K1271" i="1" s="1"/>
  <c r="J1269" i="1"/>
  <c r="J1270" i="1" s="1"/>
  <c r="J1271" i="1" s="1"/>
  <c r="I1269" i="1"/>
  <c r="I1270" i="1" s="1"/>
  <c r="I1271" i="1" s="1"/>
  <c r="H1269" i="1"/>
  <c r="H1270" i="1" s="1"/>
  <c r="H1271" i="1" s="1"/>
  <c r="G1269" i="1"/>
  <c r="G1270" i="1" s="1"/>
  <c r="G1271" i="1" s="1"/>
  <c r="F1269" i="1"/>
  <c r="F1270" i="1" s="1"/>
  <c r="F1271" i="1" s="1"/>
  <c r="E1269" i="1"/>
  <c r="E1270" i="1" s="1"/>
  <c r="E1271" i="1" s="1"/>
  <c r="D1269" i="1"/>
  <c r="D1270" i="1" s="1"/>
  <c r="D1271" i="1" s="1"/>
  <c r="B1269" i="1"/>
  <c r="B1268" i="1"/>
  <c r="B1267" i="1"/>
  <c r="B1266" i="1"/>
  <c r="B1265" i="1"/>
  <c r="B1264" i="1"/>
  <c r="B1263" i="1"/>
  <c r="B1262" i="1"/>
  <c r="B1261" i="1"/>
  <c r="M1260" i="1"/>
  <c r="I1260" i="1"/>
  <c r="F1260" i="1"/>
  <c r="B1258" i="1"/>
  <c r="B1257" i="1"/>
  <c r="M1256" i="1"/>
  <c r="M1257" i="1" s="1"/>
  <c r="M1258" i="1" s="1"/>
  <c r="L1256" i="1"/>
  <c r="L1257" i="1" s="1"/>
  <c r="L1258" i="1" s="1"/>
  <c r="K1256" i="1"/>
  <c r="K1257" i="1" s="1"/>
  <c r="K1258" i="1" s="1"/>
  <c r="J1256" i="1"/>
  <c r="J1257" i="1" s="1"/>
  <c r="J1258" i="1" s="1"/>
  <c r="I1256" i="1"/>
  <c r="I1257" i="1" s="1"/>
  <c r="I1258" i="1" s="1"/>
  <c r="H1256" i="1"/>
  <c r="H1257" i="1" s="1"/>
  <c r="H1258" i="1" s="1"/>
  <c r="G1256" i="1"/>
  <c r="G1257" i="1" s="1"/>
  <c r="G1258" i="1" s="1"/>
  <c r="F1256" i="1"/>
  <c r="F1257" i="1" s="1"/>
  <c r="F1258" i="1" s="1"/>
  <c r="E1256" i="1"/>
  <c r="E1257" i="1" s="1"/>
  <c r="E1258" i="1" s="1"/>
  <c r="D1256" i="1"/>
  <c r="D1257" i="1" s="1"/>
  <c r="D1258" i="1" s="1"/>
  <c r="B1256" i="1"/>
  <c r="B1255" i="1"/>
  <c r="B1254" i="1"/>
  <c r="B1253" i="1"/>
  <c r="B1252" i="1"/>
  <c r="B1251" i="1"/>
  <c r="B1250" i="1"/>
  <c r="B1249" i="1"/>
  <c r="B1248" i="1"/>
  <c r="M1247" i="1"/>
  <c r="I1247" i="1"/>
  <c r="F1247" i="1"/>
  <c r="D1247" i="1"/>
  <c r="B1245" i="1"/>
  <c r="B1244" i="1"/>
  <c r="M1243" i="1"/>
  <c r="M1244" i="1" s="1"/>
  <c r="M1245" i="1" s="1"/>
  <c r="L1243" i="1"/>
  <c r="L1244" i="1" s="1"/>
  <c r="L1245" i="1" s="1"/>
  <c r="K1243" i="1"/>
  <c r="K1244" i="1" s="1"/>
  <c r="K1245" i="1" s="1"/>
  <c r="J1243" i="1"/>
  <c r="J1244" i="1" s="1"/>
  <c r="J1245" i="1" s="1"/>
  <c r="I1243" i="1"/>
  <c r="I1244" i="1" s="1"/>
  <c r="I1245" i="1" s="1"/>
  <c r="H1243" i="1"/>
  <c r="H1244" i="1" s="1"/>
  <c r="H1245" i="1" s="1"/>
  <c r="G1243" i="1"/>
  <c r="G1244" i="1" s="1"/>
  <c r="G1245" i="1" s="1"/>
  <c r="F1243" i="1"/>
  <c r="F1244" i="1" s="1"/>
  <c r="F1245" i="1" s="1"/>
  <c r="E1243" i="1"/>
  <c r="E1244" i="1" s="1"/>
  <c r="E1245" i="1" s="1"/>
  <c r="D1243" i="1"/>
  <c r="D1244" i="1" s="1"/>
  <c r="D1245" i="1" s="1"/>
  <c r="B1243" i="1"/>
  <c r="B1242" i="1"/>
  <c r="B1241" i="1"/>
  <c r="B1240" i="1"/>
  <c r="B1239" i="1"/>
  <c r="B1238" i="1"/>
  <c r="B1237" i="1"/>
  <c r="B1236" i="1"/>
  <c r="B1235" i="1"/>
  <c r="M1234" i="1"/>
  <c r="I1234" i="1"/>
  <c r="F1234" i="1"/>
  <c r="B1232" i="1"/>
  <c r="B1231" i="1"/>
  <c r="M1230" i="1"/>
  <c r="M1231" i="1" s="1"/>
  <c r="M1232" i="1" s="1"/>
  <c r="L1230" i="1"/>
  <c r="L1231" i="1" s="1"/>
  <c r="L1232" i="1" s="1"/>
  <c r="K1230" i="1"/>
  <c r="K1231" i="1" s="1"/>
  <c r="K1232" i="1" s="1"/>
  <c r="J1230" i="1"/>
  <c r="J1231" i="1" s="1"/>
  <c r="J1232" i="1" s="1"/>
  <c r="I1230" i="1"/>
  <c r="I1231" i="1" s="1"/>
  <c r="I1232" i="1" s="1"/>
  <c r="H1230" i="1"/>
  <c r="H1231" i="1" s="1"/>
  <c r="H1232" i="1" s="1"/>
  <c r="G1230" i="1"/>
  <c r="G1231" i="1" s="1"/>
  <c r="G1232" i="1" s="1"/>
  <c r="F1230" i="1"/>
  <c r="F1231" i="1" s="1"/>
  <c r="F1232" i="1" s="1"/>
  <c r="E1230" i="1"/>
  <c r="E1231" i="1" s="1"/>
  <c r="E1232" i="1" s="1"/>
  <c r="D1230" i="1"/>
  <c r="D1231" i="1" s="1"/>
  <c r="D1232" i="1" s="1"/>
  <c r="B1230" i="1"/>
  <c r="B1229" i="1"/>
  <c r="B1228" i="1"/>
  <c r="B1227" i="1"/>
  <c r="B1226" i="1"/>
  <c r="B1225" i="1"/>
  <c r="B1224" i="1"/>
  <c r="B1223" i="1"/>
  <c r="B1222" i="1"/>
  <c r="M1221" i="1"/>
  <c r="I1221" i="1"/>
  <c r="F1221" i="1"/>
  <c r="D1221" i="1"/>
  <c r="B1219" i="1"/>
  <c r="B1218" i="1"/>
  <c r="M1217" i="1"/>
  <c r="M1218" i="1" s="1"/>
  <c r="M1219" i="1" s="1"/>
  <c r="L1217" i="1"/>
  <c r="L1218" i="1" s="1"/>
  <c r="L1219" i="1" s="1"/>
  <c r="K1217" i="1"/>
  <c r="K1218" i="1" s="1"/>
  <c r="K1219" i="1" s="1"/>
  <c r="J1217" i="1"/>
  <c r="J1218" i="1" s="1"/>
  <c r="J1219" i="1" s="1"/>
  <c r="I1217" i="1"/>
  <c r="I1218" i="1" s="1"/>
  <c r="I1219" i="1" s="1"/>
  <c r="H1217" i="1"/>
  <c r="H1218" i="1" s="1"/>
  <c r="H1219" i="1" s="1"/>
  <c r="G1217" i="1"/>
  <c r="G1218" i="1" s="1"/>
  <c r="G1219" i="1" s="1"/>
  <c r="F1217" i="1"/>
  <c r="F1218" i="1" s="1"/>
  <c r="F1219" i="1" s="1"/>
  <c r="E1217" i="1"/>
  <c r="E1218" i="1" s="1"/>
  <c r="E1219" i="1" s="1"/>
  <c r="D1217" i="1"/>
  <c r="D1218" i="1" s="1"/>
  <c r="D1219" i="1" s="1"/>
  <c r="B1217" i="1"/>
  <c r="B1216" i="1"/>
  <c r="B1215" i="1"/>
  <c r="B1214" i="1"/>
  <c r="B1213" i="1"/>
  <c r="B1212" i="1"/>
  <c r="B1211" i="1"/>
  <c r="B1210" i="1"/>
  <c r="B1209" i="1"/>
  <c r="M1208" i="1"/>
  <c r="I1208" i="1"/>
  <c r="F1208" i="1"/>
  <c r="B1206" i="1"/>
  <c r="J1205" i="1"/>
  <c r="J1206" i="1" s="1"/>
  <c r="B1205" i="1"/>
  <c r="M1204" i="1"/>
  <c r="M1205" i="1" s="1"/>
  <c r="M1206" i="1" s="1"/>
  <c r="L1204" i="1"/>
  <c r="L1205" i="1" s="1"/>
  <c r="L1206" i="1" s="1"/>
  <c r="K1204" i="1"/>
  <c r="K1205" i="1" s="1"/>
  <c r="K1206" i="1" s="1"/>
  <c r="J1204" i="1"/>
  <c r="I1204" i="1"/>
  <c r="I1205" i="1" s="1"/>
  <c r="I1206" i="1" s="1"/>
  <c r="H1204" i="1"/>
  <c r="H1205" i="1" s="1"/>
  <c r="H1206" i="1" s="1"/>
  <c r="G1204" i="1"/>
  <c r="G1205" i="1" s="1"/>
  <c r="G1206" i="1" s="1"/>
  <c r="F1204" i="1"/>
  <c r="F1205" i="1" s="1"/>
  <c r="F1206" i="1" s="1"/>
  <c r="E1204" i="1"/>
  <c r="E1205" i="1" s="1"/>
  <c r="E1206" i="1" s="1"/>
  <c r="D1204" i="1"/>
  <c r="D1205" i="1" s="1"/>
  <c r="D1206" i="1" s="1"/>
  <c r="B1204" i="1"/>
  <c r="B1203" i="1"/>
  <c r="B1202" i="1"/>
  <c r="B1201" i="1"/>
  <c r="B1200" i="1"/>
  <c r="B1199" i="1"/>
  <c r="B1198" i="1"/>
  <c r="B1197" i="1"/>
  <c r="B1196" i="1"/>
  <c r="M1195" i="1"/>
  <c r="I1195" i="1"/>
  <c r="F1195" i="1"/>
  <c r="D1195" i="1"/>
  <c r="B1193" i="1"/>
  <c r="B1192" i="1"/>
  <c r="M1191" i="1"/>
  <c r="M1192" i="1" s="1"/>
  <c r="M1193" i="1" s="1"/>
  <c r="L1191" i="1"/>
  <c r="L1192" i="1" s="1"/>
  <c r="L1193" i="1" s="1"/>
  <c r="K1191" i="1"/>
  <c r="K1192" i="1" s="1"/>
  <c r="K1193" i="1" s="1"/>
  <c r="J1191" i="1"/>
  <c r="J1192" i="1" s="1"/>
  <c r="J1193" i="1" s="1"/>
  <c r="I1191" i="1"/>
  <c r="I1192" i="1" s="1"/>
  <c r="I1193" i="1" s="1"/>
  <c r="H1191" i="1"/>
  <c r="H1192" i="1" s="1"/>
  <c r="H1193" i="1" s="1"/>
  <c r="G1191" i="1"/>
  <c r="G1192" i="1" s="1"/>
  <c r="G1193" i="1" s="1"/>
  <c r="F1191" i="1"/>
  <c r="F1192" i="1" s="1"/>
  <c r="F1193" i="1" s="1"/>
  <c r="E1191" i="1"/>
  <c r="E1192" i="1" s="1"/>
  <c r="E1193" i="1" s="1"/>
  <c r="D1191" i="1"/>
  <c r="D1192" i="1" s="1"/>
  <c r="D1193" i="1" s="1"/>
  <c r="B1191" i="1"/>
  <c r="B1190" i="1"/>
  <c r="B1189" i="1"/>
  <c r="B1188" i="1"/>
  <c r="B1187" i="1"/>
  <c r="B1186" i="1"/>
  <c r="B1185" i="1"/>
  <c r="B1184" i="1"/>
  <c r="B1183" i="1"/>
  <c r="M1182" i="1"/>
  <c r="I1182" i="1"/>
  <c r="F1182" i="1"/>
  <c r="B1180" i="1"/>
  <c r="E1179" i="1"/>
  <c r="E1180" i="1" s="1"/>
  <c r="B1179" i="1"/>
  <c r="M1178" i="1"/>
  <c r="M1179" i="1" s="1"/>
  <c r="M1180" i="1" s="1"/>
  <c r="L1178" i="1"/>
  <c r="L1179" i="1" s="1"/>
  <c r="L1180" i="1" s="1"/>
  <c r="K1178" i="1"/>
  <c r="K1179" i="1" s="1"/>
  <c r="K1180" i="1" s="1"/>
  <c r="J1178" i="1"/>
  <c r="J1179" i="1" s="1"/>
  <c r="J1180" i="1" s="1"/>
  <c r="I1178" i="1"/>
  <c r="I1179" i="1" s="1"/>
  <c r="I1180" i="1" s="1"/>
  <c r="H1178" i="1"/>
  <c r="H1179" i="1" s="1"/>
  <c r="H1180" i="1" s="1"/>
  <c r="G1178" i="1"/>
  <c r="G1179" i="1" s="1"/>
  <c r="G1180" i="1" s="1"/>
  <c r="F1178" i="1"/>
  <c r="F1179" i="1" s="1"/>
  <c r="F1180" i="1" s="1"/>
  <c r="E1178" i="1"/>
  <c r="D1178" i="1"/>
  <c r="D1179" i="1" s="1"/>
  <c r="D1180" i="1" s="1"/>
  <c r="B1178" i="1"/>
  <c r="B1177" i="1"/>
  <c r="B1176" i="1"/>
  <c r="B1175" i="1"/>
  <c r="B1174" i="1"/>
  <c r="B1173" i="1"/>
  <c r="B1172" i="1"/>
  <c r="B1171" i="1"/>
  <c r="B1170" i="1"/>
  <c r="M1169" i="1"/>
  <c r="I1169" i="1"/>
  <c r="F1169" i="1"/>
  <c r="D1169" i="1"/>
  <c r="B1167" i="1"/>
  <c r="B1166" i="1"/>
  <c r="M1165" i="1"/>
  <c r="M1166" i="1" s="1"/>
  <c r="M1167" i="1" s="1"/>
  <c r="L1165" i="1"/>
  <c r="L1166" i="1" s="1"/>
  <c r="L1167" i="1" s="1"/>
  <c r="K1165" i="1"/>
  <c r="K1166" i="1" s="1"/>
  <c r="K1167" i="1" s="1"/>
  <c r="J1165" i="1"/>
  <c r="J1166" i="1" s="1"/>
  <c r="J1167" i="1" s="1"/>
  <c r="I1165" i="1"/>
  <c r="I1166" i="1" s="1"/>
  <c r="I1167" i="1" s="1"/>
  <c r="H1165" i="1"/>
  <c r="H1166" i="1" s="1"/>
  <c r="H1167" i="1" s="1"/>
  <c r="G1165" i="1"/>
  <c r="G1166" i="1" s="1"/>
  <c r="G1167" i="1" s="1"/>
  <c r="F1165" i="1"/>
  <c r="F1166" i="1" s="1"/>
  <c r="F1167" i="1" s="1"/>
  <c r="E1165" i="1"/>
  <c r="E1166" i="1" s="1"/>
  <c r="E1167" i="1" s="1"/>
  <c r="D1165" i="1"/>
  <c r="D1166" i="1" s="1"/>
  <c r="D1167" i="1" s="1"/>
  <c r="B1165" i="1"/>
  <c r="B1164" i="1"/>
  <c r="B1163" i="1"/>
  <c r="B1162" i="1"/>
  <c r="B1161" i="1"/>
  <c r="B1160" i="1"/>
  <c r="B1159" i="1"/>
  <c r="B1158" i="1"/>
  <c r="B1157" i="1"/>
  <c r="M1156" i="1"/>
  <c r="I1156" i="1"/>
  <c r="F1156" i="1"/>
  <c r="B1154" i="1"/>
  <c r="B1153" i="1"/>
  <c r="M1152" i="1"/>
  <c r="M1153" i="1" s="1"/>
  <c r="M1154" i="1" s="1"/>
  <c r="L1152" i="1"/>
  <c r="L1153" i="1" s="1"/>
  <c r="L1154" i="1" s="1"/>
  <c r="K1152" i="1"/>
  <c r="K1153" i="1" s="1"/>
  <c r="K1154" i="1" s="1"/>
  <c r="J1152" i="1"/>
  <c r="J1153" i="1" s="1"/>
  <c r="J1154" i="1" s="1"/>
  <c r="I1152" i="1"/>
  <c r="I1153" i="1" s="1"/>
  <c r="I1154" i="1" s="1"/>
  <c r="H1152" i="1"/>
  <c r="H1153" i="1" s="1"/>
  <c r="H1154" i="1" s="1"/>
  <c r="G1152" i="1"/>
  <c r="G1153" i="1" s="1"/>
  <c r="G1154" i="1" s="1"/>
  <c r="F1152" i="1"/>
  <c r="F1153" i="1" s="1"/>
  <c r="F1154" i="1" s="1"/>
  <c r="E1152" i="1"/>
  <c r="E1153" i="1" s="1"/>
  <c r="E1154" i="1" s="1"/>
  <c r="D1152" i="1"/>
  <c r="D1153" i="1" s="1"/>
  <c r="D1154" i="1" s="1"/>
  <c r="B1152" i="1"/>
  <c r="B1151" i="1"/>
  <c r="B1150" i="1"/>
  <c r="B1149" i="1"/>
  <c r="B1148" i="1"/>
  <c r="B1147" i="1"/>
  <c r="B1146" i="1"/>
  <c r="B1145" i="1"/>
  <c r="B1144" i="1"/>
  <c r="M1143" i="1"/>
  <c r="I1143" i="1"/>
  <c r="F1143" i="1"/>
  <c r="D1143" i="1"/>
  <c r="B1141" i="1"/>
  <c r="B1140" i="1"/>
  <c r="M1139" i="1"/>
  <c r="M1140" i="1" s="1"/>
  <c r="M1141" i="1" s="1"/>
  <c r="L1139" i="1"/>
  <c r="L1140" i="1" s="1"/>
  <c r="L1141" i="1" s="1"/>
  <c r="K1139" i="1"/>
  <c r="K1140" i="1" s="1"/>
  <c r="K1141" i="1" s="1"/>
  <c r="J1139" i="1"/>
  <c r="J1140" i="1" s="1"/>
  <c r="J1141" i="1" s="1"/>
  <c r="I1139" i="1"/>
  <c r="I1140" i="1" s="1"/>
  <c r="I1141" i="1" s="1"/>
  <c r="H1139" i="1"/>
  <c r="H1140" i="1" s="1"/>
  <c r="H1141" i="1" s="1"/>
  <c r="G1139" i="1"/>
  <c r="G1140" i="1" s="1"/>
  <c r="G1141" i="1" s="1"/>
  <c r="F1139" i="1"/>
  <c r="F1140" i="1" s="1"/>
  <c r="F1141" i="1" s="1"/>
  <c r="E1139" i="1"/>
  <c r="E1140" i="1" s="1"/>
  <c r="E1141" i="1" s="1"/>
  <c r="D1139" i="1"/>
  <c r="D1140" i="1" s="1"/>
  <c r="D1141" i="1" s="1"/>
  <c r="B1139" i="1"/>
  <c r="B1138" i="1"/>
  <c r="B1137" i="1"/>
  <c r="B1136" i="1"/>
  <c r="B1135" i="1"/>
  <c r="B1134" i="1"/>
  <c r="B1133" i="1"/>
  <c r="B1132" i="1"/>
  <c r="B1131" i="1"/>
  <c r="M1130" i="1"/>
  <c r="I1130" i="1"/>
  <c r="F1130" i="1"/>
  <c r="B1128" i="1"/>
  <c r="B1127" i="1"/>
  <c r="M1126" i="1"/>
  <c r="M1127" i="1" s="1"/>
  <c r="L1126" i="1"/>
  <c r="L1127" i="1" s="1"/>
  <c r="K1126" i="1"/>
  <c r="K1127" i="1" s="1"/>
  <c r="J1126" i="1"/>
  <c r="J1127" i="1" s="1"/>
  <c r="I1126" i="1"/>
  <c r="I1127" i="1" s="1"/>
  <c r="H1126" i="1"/>
  <c r="H1127" i="1" s="1"/>
  <c r="G1126" i="1"/>
  <c r="G1127" i="1" s="1"/>
  <c r="F1126" i="1"/>
  <c r="F1127" i="1" s="1"/>
  <c r="E1126" i="1"/>
  <c r="E1127" i="1" s="1"/>
  <c r="D1126" i="1"/>
  <c r="D1127" i="1" s="1"/>
  <c r="B1126" i="1"/>
  <c r="B1125" i="1"/>
  <c r="B1124" i="1"/>
  <c r="B1123" i="1"/>
  <c r="B1122" i="1"/>
  <c r="B1121" i="1"/>
  <c r="B1120" i="1"/>
  <c r="B1119" i="1"/>
  <c r="B1118" i="1"/>
  <c r="M1117" i="1"/>
  <c r="I1117" i="1"/>
  <c r="F1117" i="1"/>
  <c r="D1117" i="1"/>
  <c r="B1115" i="1"/>
  <c r="B1114" i="1"/>
  <c r="M1113" i="1"/>
  <c r="M1114" i="1" s="1"/>
  <c r="L1113" i="1"/>
  <c r="L1114" i="1" s="1"/>
  <c r="K1113" i="1"/>
  <c r="K1114" i="1" s="1"/>
  <c r="J1113" i="1"/>
  <c r="J1114" i="1" s="1"/>
  <c r="I1113" i="1"/>
  <c r="I1114" i="1" s="1"/>
  <c r="H1113" i="1"/>
  <c r="H1114" i="1" s="1"/>
  <c r="G1113" i="1"/>
  <c r="G1114" i="1" s="1"/>
  <c r="F1113" i="1"/>
  <c r="F1114" i="1" s="1"/>
  <c r="E1113" i="1"/>
  <c r="E1114" i="1" s="1"/>
  <c r="D1113" i="1"/>
  <c r="D1114" i="1" s="1"/>
  <c r="B1113" i="1"/>
  <c r="B1112" i="1"/>
  <c r="B1111" i="1"/>
  <c r="B1110" i="1"/>
  <c r="B1109" i="1"/>
  <c r="B1108" i="1"/>
  <c r="B1107" i="1"/>
  <c r="B1106" i="1"/>
  <c r="B1105" i="1"/>
  <c r="M1104" i="1"/>
  <c r="I1104" i="1"/>
  <c r="F1104" i="1"/>
  <c r="B1102" i="1"/>
  <c r="B1101" i="1"/>
  <c r="M1100" i="1"/>
  <c r="M1101" i="1" s="1"/>
  <c r="M1102" i="1" s="1"/>
  <c r="L1100" i="1"/>
  <c r="L1101" i="1" s="1"/>
  <c r="L1102" i="1" s="1"/>
  <c r="K1100" i="1"/>
  <c r="K1101" i="1" s="1"/>
  <c r="K1102" i="1" s="1"/>
  <c r="J1100" i="1"/>
  <c r="J1101" i="1" s="1"/>
  <c r="J1102" i="1" s="1"/>
  <c r="I1100" i="1"/>
  <c r="I1101" i="1" s="1"/>
  <c r="I1102" i="1" s="1"/>
  <c r="H1100" i="1"/>
  <c r="H1101" i="1" s="1"/>
  <c r="H1102" i="1" s="1"/>
  <c r="G1100" i="1"/>
  <c r="G1101" i="1" s="1"/>
  <c r="G1102" i="1" s="1"/>
  <c r="F1100" i="1"/>
  <c r="F1101" i="1" s="1"/>
  <c r="F1102" i="1" s="1"/>
  <c r="E1100" i="1"/>
  <c r="E1101" i="1" s="1"/>
  <c r="E1102" i="1" s="1"/>
  <c r="D1100" i="1"/>
  <c r="D1101" i="1" s="1"/>
  <c r="D1102" i="1" s="1"/>
  <c r="B1100" i="1"/>
  <c r="B1099" i="1"/>
  <c r="B1098" i="1"/>
  <c r="B1097" i="1"/>
  <c r="B1096" i="1"/>
  <c r="B1095" i="1"/>
  <c r="B1094" i="1"/>
  <c r="B1093" i="1"/>
  <c r="B1092" i="1"/>
  <c r="M1091" i="1"/>
  <c r="I1091" i="1"/>
  <c r="F1091" i="1"/>
  <c r="D1091" i="1"/>
  <c r="B1089" i="1"/>
  <c r="B1088" i="1"/>
  <c r="M1087" i="1"/>
  <c r="M1088" i="1" s="1"/>
  <c r="M1089" i="1" s="1"/>
  <c r="L1087" i="1"/>
  <c r="L1088" i="1" s="1"/>
  <c r="L1089" i="1" s="1"/>
  <c r="K1087" i="1"/>
  <c r="K1088" i="1" s="1"/>
  <c r="K1089" i="1" s="1"/>
  <c r="J1087" i="1"/>
  <c r="J1088" i="1" s="1"/>
  <c r="J1089" i="1" s="1"/>
  <c r="I1087" i="1"/>
  <c r="I1088" i="1" s="1"/>
  <c r="I1089" i="1" s="1"/>
  <c r="H1087" i="1"/>
  <c r="H1088" i="1" s="1"/>
  <c r="H1089" i="1" s="1"/>
  <c r="G1087" i="1"/>
  <c r="G1088" i="1" s="1"/>
  <c r="G1089" i="1" s="1"/>
  <c r="F1087" i="1"/>
  <c r="F1088" i="1" s="1"/>
  <c r="F1089" i="1" s="1"/>
  <c r="E1087" i="1"/>
  <c r="E1088" i="1" s="1"/>
  <c r="E1089" i="1" s="1"/>
  <c r="D1087" i="1"/>
  <c r="D1088" i="1" s="1"/>
  <c r="D1089" i="1" s="1"/>
  <c r="B1087" i="1"/>
  <c r="B1086" i="1"/>
  <c r="B1085" i="1"/>
  <c r="B1084" i="1"/>
  <c r="B1083" i="1"/>
  <c r="B1082" i="1"/>
  <c r="B1081" i="1"/>
  <c r="B1080" i="1"/>
  <c r="B1079" i="1"/>
  <c r="M1078" i="1"/>
  <c r="I1078" i="1"/>
  <c r="F1078" i="1"/>
  <c r="B1076" i="1"/>
  <c r="B1075" i="1"/>
  <c r="M1074" i="1"/>
  <c r="M1075" i="1" s="1"/>
  <c r="L1074" i="1"/>
  <c r="L1075" i="1" s="1"/>
  <c r="K1074" i="1"/>
  <c r="K1075" i="1" s="1"/>
  <c r="J1074" i="1"/>
  <c r="J1075" i="1" s="1"/>
  <c r="I1074" i="1"/>
  <c r="I1075" i="1" s="1"/>
  <c r="H1074" i="1"/>
  <c r="H1075" i="1" s="1"/>
  <c r="G1074" i="1"/>
  <c r="G1075" i="1" s="1"/>
  <c r="F1074" i="1"/>
  <c r="F1075" i="1" s="1"/>
  <c r="E1074" i="1"/>
  <c r="E1075" i="1" s="1"/>
  <c r="D1074" i="1"/>
  <c r="D1075" i="1" s="1"/>
  <c r="B1074" i="1"/>
  <c r="B1073" i="1"/>
  <c r="B1072" i="1"/>
  <c r="B1071" i="1"/>
  <c r="B1070" i="1"/>
  <c r="B1069" i="1"/>
  <c r="B1068" i="1"/>
  <c r="B1067" i="1"/>
  <c r="B1066" i="1"/>
  <c r="M1065" i="1"/>
  <c r="I1065" i="1"/>
  <c r="F1065" i="1"/>
  <c r="D1065" i="1"/>
  <c r="B1063" i="1"/>
  <c r="B1062" i="1"/>
  <c r="M1061" i="1"/>
  <c r="M1062" i="1" s="1"/>
  <c r="L1061" i="1"/>
  <c r="L1062" i="1" s="1"/>
  <c r="K1061" i="1"/>
  <c r="K1062" i="1" s="1"/>
  <c r="J1061" i="1"/>
  <c r="J1062" i="1" s="1"/>
  <c r="I1061" i="1"/>
  <c r="I1062" i="1" s="1"/>
  <c r="H1061" i="1"/>
  <c r="H1062" i="1" s="1"/>
  <c r="G1061" i="1"/>
  <c r="G1062" i="1" s="1"/>
  <c r="F1061" i="1"/>
  <c r="F1062" i="1" s="1"/>
  <c r="E1061" i="1"/>
  <c r="E1062" i="1" s="1"/>
  <c r="D1061" i="1"/>
  <c r="D1062" i="1" s="1"/>
  <c r="B1061" i="1"/>
  <c r="B1060" i="1"/>
  <c r="B1059" i="1"/>
  <c r="B1058" i="1"/>
  <c r="B1057" i="1"/>
  <c r="B1056" i="1"/>
  <c r="B1055" i="1"/>
  <c r="B1054" i="1"/>
  <c r="B1053" i="1"/>
  <c r="M1052" i="1"/>
  <c r="I1052" i="1"/>
  <c r="F1052" i="1"/>
  <c r="B1050" i="1"/>
  <c r="J1049" i="1"/>
  <c r="J1050" i="1" s="1"/>
  <c r="B1049" i="1"/>
  <c r="M1048" i="1"/>
  <c r="M1049" i="1" s="1"/>
  <c r="M1050" i="1" s="1"/>
  <c r="L1048" i="1"/>
  <c r="L1049" i="1" s="1"/>
  <c r="L1050" i="1" s="1"/>
  <c r="K1048" i="1"/>
  <c r="K1049" i="1" s="1"/>
  <c r="K1050" i="1" s="1"/>
  <c r="J1048" i="1"/>
  <c r="I1048" i="1"/>
  <c r="I1049" i="1" s="1"/>
  <c r="I1050" i="1" s="1"/>
  <c r="H1048" i="1"/>
  <c r="H1049" i="1" s="1"/>
  <c r="H1050" i="1" s="1"/>
  <c r="G1048" i="1"/>
  <c r="G1049" i="1" s="1"/>
  <c r="G1050" i="1" s="1"/>
  <c r="F1048" i="1"/>
  <c r="F1049" i="1" s="1"/>
  <c r="F1050" i="1" s="1"/>
  <c r="E1048" i="1"/>
  <c r="E1049" i="1" s="1"/>
  <c r="E1050" i="1" s="1"/>
  <c r="D1048" i="1"/>
  <c r="D1049" i="1" s="1"/>
  <c r="D1050" i="1" s="1"/>
  <c r="B1048" i="1"/>
  <c r="B1047" i="1"/>
  <c r="B1046" i="1"/>
  <c r="B1045" i="1"/>
  <c r="B1044" i="1"/>
  <c r="B1043" i="1"/>
  <c r="B1042" i="1"/>
  <c r="B1041" i="1"/>
  <c r="B1040" i="1"/>
  <c r="M1039" i="1"/>
  <c r="I1039" i="1"/>
  <c r="F1039" i="1"/>
  <c r="D1039" i="1"/>
  <c r="B1037" i="1"/>
  <c r="B1036" i="1"/>
  <c r="M1035" i="1"/>
  <c r="M1036" i="1" s="1"/>
  <c r="M1037" i="1" s="1"/>
  <c r="L1035" i="1"/>
  <c r="L1036" i="1" s="1"/>
  <c r="L1037" i="1" s="1"/>
  <c r="K1035" i="1"/>
  <c r="K1036" i="1" s="1"/>
  <c r="K1037" i="1" s="1"/>
  <c r="J1035" i="1"/>
  <c r="J1036" i="1" s="1"/>
  <c r="J1037" i="1" s="1"/>
  <c r="I1035" i="1"/>
  <c r="I1036" i="1" s="1"/>
  <c r="I1037" i="1" s="1"/>
  <c r="H1035" i="1"/>
  <c r="H1036" i="1" s="1"/>
  <c r="H1037" i="1" s="1"/>
  <c r="G1035" i="1"/>
  <c r="G1036" i="1" s="1"/>
  <c r="G1037" i="1" s="1"/>
  <c r="F1035" i="1"/>
  <c r="F1036" i="1" s="1"/>
  <c r="F1037" i="1" s="1"/>
  <c r="E1035" i="1"/>
  <c r="E1036" i="1" s="1"/>
  <c r="E1037" i="1" s="1"/>
  <c r="D1035" i="1"/>
  <c r="D1036" i="1" s="1"/>
  <c r="D1037" i="1" s="1"/>
  <c r="B1035" i="1"/>
  <c r="B1034" i="1"/>
  <c r="B1033" i="1"/>
  <c r="B1032" i="1"/>
  <c r="B1031" i="1"/>
  <c r="B1030" i="1"/>
  <c r="B1029" i="1"/>
  <c r="B1028" i="1"/>
  <c r="B1027" i="1"/>
  <c r="M1026" i="1"/>
  <c r="I1026" i="1"/>
  <c r="F1026" i="1"/>
  <c r="B1024" i="1"/>
  <c r="B1023" i="1"/>
  <c r="M1022" i="1"/>
  <c r="M1023" i="1" s="1"/>
  <c r="L1022" i="1"/>
  <c r="L1023" i="1" s="1"/>
  <c r="K1022" i="1"/>
  <c r="K1023" i="1" s="1"/>
  <c r="J1022" i="1"/>
  <c r="J1023" i="1" s="1"/>
  <c r="I1022" i="1"/>
  <c r="I1023" i="1" s="1"/>
  <c r="H1022" i="1"/>
  <c r="H1023" i="1" s="1"/>
  <c r="G1022" i="1"/>
  <c r="G1023" i="1" s="1"/>
  <c r="F1022" i="1"/>
  <c r="F1023" i="1" s="1"/>
  <c r="E1022" i="1"/>
  <c r="E1023" i="1" s="1"/>
  <c r="D1022" i="1"/>
  <c r="D1023" i="1" s="1"/>
  <c r="B1022" i="1"/>
  <c r="B1021" i="1"/>
  <c r="B1020" i="1"/>
  <c r="B1019" i="1"/>
  <c r="B1018" i="1"/>
  <c r="B1017" i="1"/>
  <c r="B1016" i="1"/>
  <c r="B1015" i="1"/>
  <c r="B1014" i="1"/>
  <c r="M1013" i="1"/>
  <c r="I1013" i="1"/>
  <c r="F1013" i="1"/>
  <c r="D1013" i="1"/>
  <c r="B1011" i="1"/>
  <c r="B1010" i="1"/>
  <c r="M1009" i="1"/>
  <c r="M1010" i="1" s="1"/>
  <c r="L1009" i="1"/>
  <c r="L1010" i="1" s="1"/>
  <c r="K1009" i="1"/>
  <c r="K1010" i="1" s="1"/>
  <c r="J1009" i="1"/>
  <c r="J1010" i="1" s="1"/>
  <c r="I1009" i="1"/>
  <c r="I1010" i="1" s="1"/>
  <c r="H1009" i="1"/>
  <c r="H1010" i="1" s="1"/>
  <c r="G1009" i="1"/>
  <c r="G1010" i="1" s="1"/>
  <c r="F1009" i="1"/>
  <c r="F1010" i="1" s="1"/>
  <c r="E1009" i="1"/>
  <c r="E1010" i="1" s="1"/>
  <c r="D1009" i="1"/>
  <c r="D1010" i="1" s="1"/>
  <c r="B1009" i="1"/>
  <c r="B1008" i="1"/>
  <c r="B1007" i="1"/>
  <c r="B1006" i="1"/>
  <c r="B1005" i="1"/>
  <c r="B1004" i="1"/>
  <c r="B1003" i="1"/>
  <c r="B1002" i="1"/>
  <c r="B1001" i="1"/>
  <c r="M1000" i="1"/>
  <c r="I1000" i="1"/>
  <c r="F1000" i="1"/>
  <c r="B998" i="1"/>
  <c r="B997" i="1"/>
  <c r="M996" i="1"/>
  <c r="M997" i="1" s="1"/>
  <c r="M998" i="1" s="1"/>
  <c r="L996" i="1"/>
  <c r="L997" i="1" s="1"/>
  <c r="L998" i="1" s="1"/>
  <c r="K996" i="1"/>
  <c r="K997" i="1" s="1"/>
  <c r="K998" i="1" s="1"/>
  <c r="J996" i="1"/>
  <c r="J997" i="1" s="1"/>
  <c r="J998" i="1" s="1"/>
  <c r="I996" i="1"/>
  <c r="I997" i="1" s="1"/>
  <c r="I998" i="1" s="1"/>
  <c r="H996" i="1"/>
  <c r="H997" i="1" s="1"/>
  <c r="H998" i="1" s="1"/>
  <c r="G996" i="1"/>
  <c r="G997" i="1" s="1"/>
  <c r="G998" i="1" s="1"/>
  <c r="F996" i="1"/>
  <c r="F997" i="1" s="1"/>
  <c r="F998" i="1" s="1"/>
  <c r="E996" i="1"/>
  <c r="E997" i="1" s="1"/>
  <c r="E998" i="1" s="1"/>
  <c r="D996" i="1"/>
  <c r="D997" i="1" s="1"/>
  <c r="D998" i="1" s="1"/>
  <c r="B996" i="1"/>
  <c r="B995" i="1"/>
  <c r="B994" i="1"/>
  <c r="B993" i="1"/>
  <c r="B992" i="1"/>
  <c r="B991" i="1"/>
  <c r="B990" i="1"/>
  <c r="B989" i="1"/>
  <c r="B988" i="1"/>
  <c r="M987" i="1"/>
  <c r="I987" i="1"/>
  <c r="F987" i="1"/>
  <c r="D987" i="1"/>
  <c r="B985" i="1"/>
  <c r="I984" i="1"/>
  <c r="I985" i="1" s="1"/>
  <c r="B984" i="1"/>
  <c r="M983" i="1"/>
  <c r="M984" i="1" s="1"/>
  <c r="M985" i="1" s="1"/>
  <c r="L983" i="1"/>
  <c r="L984" i="1" s="1"/>
  <c r="L985" i="1" s="1"/>
  <c r="K983" i="1"/>
  <c r="K984" i="1" s="1"/>
  <c r="K985" i="1" s="1"/>
  <c r="J983" i="1"/>
  <c r="J984" i="1" s="1"/>
  <c r="J985" i="1" s="1"/>
  <c r="I983" i="1"/>
  <c r="H983" i="1"/>
  <c r="H984" i="1" s="1"/>
  <c r="H985" i="1" s="1"/>
  <c r="G983" i="1"/>
  <c r="G984" i="1" s="1"/>
  <c r="G985" i="1" s="1"/>
  <c r="F983" i="1"/>
  <c r="F984" i="1" s="1"/>
  <c r="F985" i="1" s="1"/>
  <c r="E983" i="1"/>
  <c r="E984" i="1" s="1"/>
  <c r="E985" i="1" s="1"/>
  <c r="D983" i="1"/>
  <c r="D984" i="1" s="1"/>
  <c r="D985" i="1" s="1"/>
  <c r="B983" i="1"/>
  <c r="B982" i="1"/>
  <c r="B981" i="1"/>
  <c r="B980" i="1"/>
  <c r="B979" i="1"/>
  <c r="B978" i="1"/>
  <c r="B977" i="1"/>
  <c r="B976" i="1"/>
  <c r="B975" i="1"/>
  <c r="M974" i="1"/>
  <c r="I974" i="1"/>
  <c r="F974" i="1"/>
  <c r="B972" i="1"/>
  <c r="B971" i="1"/>
  <c r="M970" i="1"/>
  <c r="M971" i="1" s="1"/>
  <c r="L970" i="1"/>
  <c r="L971" i="1" s="1"/>
  <c r="K970" i="1"/>
  <c r="K971" i="1" s="1"/>
  <c r="J970" i="1"/>
  <c r="J971" i="1" s="1"/>
  <c r="I970" i="1"/>
  <c r="I971" i="1" s="1"/>
  <c r="H970" i="1"/>
  <c r="H971" i="1" s="1"/>
  <c r="G970" i="1"/>
  <c r="G971" i="1" s="1"/>
  <c r="F970" i="1"/>
  <c r="F971" i="1" s="1"/>
  <c r="E970" i="1"/>
  <c r="E971" i="1" s="1"/>
  <c r="D970" i="1"/>
  <c r="D971" i="1" s="1"/>
  <c r="B970" i="1"/>
  <c r="B969" i="1"/>
  <c r="B968" i="1"/>
  <c r="B967" i="1"/>
  <c r="B966" i="1"/>
  <c r="B965" i="1"/>
  <c r="B964" i="1"/>
  <c r="B963" i="1"/>
  <c r="B962" i="1"/>
  <c r="M961" i="1"/>
  <c r="I961" i="1"/>
  <c r="F961" i="1"/>
  <c r="D961" i="1"/>
  <c r="B959" i="1"/>
  <c r="B958" i="1"/>
  <c r="M957" i="1"/>
  <c r="M958" i="1" s="1"/>
  <c r="L957" i="1"/>
  <c r="L958" i="1" s="1"/>
  <c r="K957" i="1"/>
  <c r="K958" i="1" s="1"/>
  <c r="J957" i="1"/>
  <c r="J958" i="1" s="1"/>
  <c r="I957" i="1"/>
  <c r="I958" i="1" s="1"/>
  <c r="H957" i="1"/>
  <c r="H958" i="1" s="1"/>
  <c r="G957" i="1"/>
  <c r="G958" i="1" s="1"/>
  <c r="F957" i="1"/>
  <c r="F958" i="1" s="1"/>
  <c r="E957" i="1"/>
  <c r="E958" i="1" s="1"/>
  <c r="D957" i="1"/>
  <c r="D958" i="1" s="1"/>
  <c r="B957" i="1"/>
  <c r="B956" i="1"/>
  <c r="B955" i="1"/>
  <c r="B954" i="1"/>
  <c r="B953" i="1"/>
  <c r="B952" i="1"/>
  <c r="B951" i="1"/>
  <c r="B950" i="1"/>
  <c r="B949" i="1"/>
  <c r="M948" i="1"/>
  <c r="I948" i="1"/>
  <c r="F948" i="1"/>
  <c r="B946" i="1"/>
  <c r="B945" i="1"/>
  <c r="M944" i="1"/>
  <c r="M945" i="1" s="1"/>
  <c r="M946" i="1" s="1"/>
  <c r="L944" i="1"/>
  <c r="L945" i="1" s="1"/>
  <c r="L946" i="1" s="1"/>
  <c r="K944" i="1"/>
  <c r="K945" i="1" s="1"/>
  <c r="K946" i="1" s="1"/>
  <c r="J944" i="1"/>
  <c r="J945" i="1" s="1"/>
  <c r="J946" i="1" s="1"/>
  <c r="I944" i="1"/>
  <c r="I945" i="1" s="1"/>
  <c r="I946" i="1" s="1"/>
  <c r="H944" i="1"/>
  <c r="H945" i="1" s="1"/>
  <c r="H946" i="1" s="1"/>
  <c r="G944" i="1"/>
  <c r="G945" i="1" s="1"/>
  <c r="G946" i="1" s="1"/>
  <c r="F944" i="1"/>
  <c r="F945" i="1" s="1"/>
  <c r="F946" i="1" s="1"/>
  <c r="E944" i="1"/>
  <c r="E945" i="1" s="1"/>
  <c r="E946" i="1" s="1"/>
  <c r="D944" i="1"/>
  <c r="D945" i="1" s="1"/>
  <c r="D946" i="1" s="1"/>
  <c r="B944" i="1"/>
  <c r="B943" i="1"/>
  <c r="B942" i="1"/>
  <c r="B941" i="1"/>
  <c r="B940" i="1"/>
  <c r="B939" i="1"/>
  <c r="B938" i="1"/>
  <c r="B937" i="1"/>
  <c r="B936" i="1"/>
  <c r="M935" i="1"/>
  <c r="I935" i="1"/>
  <c r="F935" i="1"/>
  <c r="D935" i="1"/>
  <c r="B933" i="1"/>
  <c r="B932" i="1"/>
  <c r="M931" i="1"/>
  <c r="M932" i="1" s="1"/>
  <c r="M933" i="1" s="1"/>
  <c r="L931" i="1"/>
  <c r="L932" i="1" s="1"/>
  <c r="L933" i="1" s="1"/>
  <c r="K931" i="1"/>
  <c r="K932" i="1" s="1"/>
  <c r="K933" i="1" s="1"/>
  <c r="J931" i="1"/>
  <c r="J932" i="1" s="1"/>
  <c r="J933" i="1" s="1"/>
  <c r="I931" i="1"/>
  <c r="I932" i="1" s="1"/>
  <c r="I933" i="1" s="1"/>
  <c r="H931" i="1"/>
  <c r="H932" i="1" s="1"/>
  <c r="H933" i="1" s="1"/>
  <c r="G931" i="1"/>
  <c r="G932" i="1" s="1"/>
  <c r="G933" i="1" s="1"/>
  <c r="F931" i="1"/>
  <c r="F932" i="1" s="1"/>
  <c r="F933" i="1" s="1"/>
  <c r="E931" i="1"/>
  <c r="E932" i="1" s="1"/>
  <c r="E933" i="1" s="1"/>
  <c r="D931" i="1"/>
  <c r="D932" i="1" s="1"/>
  <c r="D933" i="1" s="1"/>
  <c r="B931" i="1"/>
  <c r="B930" i="1"/>
  <c r="B929" i="1"/>
  <c r="B928" i="1"/>
  <c r="B927" i="1"/>
  <c r="B926" i="1"/>
  <c r="B925" i="1"/>
  <c r="B924" i="1"/>
  <c r="B923" i="1"/>
  <c r="M922" i="1"/>
  <c r="I922" i="1"/>
  <c r="F922" i="1"/>
  <c r="B920" i="1"/>
  <c r="E919" i="1"/>
  <c r="B919" i="1"/>
  <c r="M918" i="1"/>
  <c r="M919" i="1" s="1"/>
  <c r="L918" i="1"/>
  <c r="L919" i="1" s="1"/>
  <c r="K918" i="1"/>
  <c r="K919" i="1" s="1"/>
  <c r="J918" i="1"/>
  <c r="J919" i="1" s="1"/>
  <c r="I918" i="1"/>
  <c r="I919" i="1" s="1"/>
  <c r="H918" i="1"/>
  <c r="H919" i="1" s="1"/>
  <c r="G918" i="1"/>
  <c r="G919" i="1" s="1"/>
  <c r="F918" i="1"/>
  <c r="F919" i="1" s="1"/>
  <c r="E918" i="1"/>
  <c r="D918" i="1"/>
  <c r="D919" i="1" s="1"/>
  <c r="B918" i="1"/>
  <c r="B917" i="1"/>
  <c r="B916" i="1"/>
  <c r="B915" i="1"/>
  <c r="B914" i="1"/>
  <c r="B913" i="1"/>
  <c r="B912" i="1"/>
  <c r="B911" i="1"/>
  <c r="B910" i="1"/>
  <c r="M909" i="1"/>
  <c r="I909" i="1"/>
  <c r="F909" i="1"/>
  <c r="D909" i="1"/>
  <c r="B907" i="1"/>
  <c r="B906" i="1"/>
  <c r="M905" i="1"/>
  <c r="M906" i="1" s="1"/>
  <c r="L905" i="1"/>
  <c r="L906" i="1" s="1"/>
  <c r="K905" i="1"/>
  <c r="K906" i="1" s="1"/>
  <c r="J905" i="1"/>
  <c r="J906" i="1" s="1"/>
  <c r="I905" i="1"/>
  <c r="I906" i="1" s="1"/>
  <c r="H905" i="1"/>
  <c r="H906" i="1" s="1"/>
  <c r="G905" i="1"/>
  <c r="G906" i="1" s="1"/>
  <c r="F905" i="1"/>
  <c r="F906" i="1" s="1"/>
  <c r="E905" i="1"/>
  <c r="E906" i="1" s="1"/>
  <c r="D905" i="1"/>
  <c r="D906" i="1" s="1"/>
  <c r="B905" i="1"/>
  <c r="B904" i="1"/>
  <c r="B903" i="1"/>
  <c r="B902" i="1"/>
  <c r="B901" i="1"/>
  <c r="B900" i="1"/>
  <c r="B899" i="1"/>
  <c r="B898" i="1"/>
  <c r="B897" i="1"/>
  <c r="M896" i="1"/>
  <c r="I896" i="1"/>
  <c r="F896" i="1"/>
  <c r="B894" i="1"/>
  <c r="B893" i="1"/>
  <c r="M892" i="1"/>
  <c r="M893" i="1" s="1"/>
  <c r="M894" i="1" s="1"/>
  <c r="L892" i="1"/>
  <c r="L893" i="1" s="1"/>
  <c r="L894" i="1" s="1"/>
  <c r="K892" i="1"/>
  <c r="K893" i="1" s="1"/>
  <c r="K894" i="1" s="1"/>
  <c r="J892" i="1"/>
  <c r="J893" i="1" s="1"/>
  <c r="J894" i="1" s="1"/>
  <c r="I892" i="1"/>
  <c r="I893" i="1" s="1"/>
  <c r="I894" i="1" s="1"/>
  <c r="H892" i="1"/>
  <c r="H893" i="1" s="1"/>
  <c r="H894" i="1" s="1"/>
  <c r="G892" i="1"/>
  <c r="G893" i="1" s="1"/>
  <c r="G894" i="1" s="1"/>
  <c r="F892" i="1"/>
  <c r="F893" i="1" s="1"/>
  <c r="F894" i="1" s="1"/>
  <c r="E892" i="1"/>
  <c r="E893" i="1" s="1"/>
  <c r="E894" i="1" s="1"/>
  <c r="D892" i="1"/>
  <c r="D893" i="1" s="1"/>
  <c r="D894" i="1" s="1"/>
  <c r="B892" i="1"/>
  <c r="B891" i="1"/>
  <c r="B890" i="1"/>
  <c r="B889" i="1"/>
  <c r="B888" i="1"/>
  <c r="B887" i="1"/>
  <c r="B886" i="1"/>
  <c r="B885" i="1"/>
  <c r="B884" i="1"/>
  <c r="M883" i="1"/>
  <c r="I883" i="1"/>
  <c r="F883" i="1"/>
  <c r="D883" i="1"/>
  <c r="B881" i="1"/>
  <c r="B880" i="1"/>
  <c r="M879" i="1"/>
  <c r="M880" i="1" s="1"/>
  <c r="M881" i="1" s="1"/>
  <c r="L879" i="1"/>
  <c r="L880" i="1" s="1"/>
  <c r="L881" i="1" s="1"/>
  <c r="K879" i="1"/>
  <c r="K880" i="1" s="1"/>
  <c r="K881" i="1" s="1"/>
  <c r="J879" i="1"/>
  <c r="J880" i="1" s="1"/>
  <c r="J881" i="1" s="1"/>
  <c r="I879" i="1"/>
  <c r="I880" i="1" s="1"/>
  <c r="I881" i="1" s="1"/>
  <c r="H879" i="1"/>
  <c r="H880" i="1" s="1"/>
  <c r="H881" i="1" s="1"/>
  <c r="G879" i="1"/>
  <c r="G880" i="1" s="1"/>
  <c r="G881" i="1" s="1"/>
  <c r="F879" i="1"/>
  <c r="F880" i="1" s="1"/>
  <c r="F881" i="1" s="1"/>
  <c r="E879" i="1"/>
  <c r="E880" i="1" s="1"/>
  <c r="E881" i="1" s="1"/>
  <c r="D879" i="1"/>
  <c r="D880" i="1" s="1"/>
  <c r="D881" i="1" s="1"/>
  <c r="B879" i="1"/>
  <c r="B878" i="1"/>
  <c r="B877" i="1"/>
  <c r="B876" i="1"/>
  <c r="B875" i="1"/>
  <c r="B874" i="1"/>
  <c r="B873" i="1"/>
  <c r="B872" i="1"/>
  <c r="B871" i="1"/>
  <c r="M870" i="1"/>
  <c r="I870" i="1"/>
  <c r="F870" i="1"/>
  <c r="B868" i="1"/>
  <c r="B867" i="1"/>
  <c r="M866" i="1"/>
  <c r="M867" i="1" s="1"/>
  <c r="L866" i="1"/>
  <c r="L867" i="1" s="1"/>
  <c r="K866" i="1"/>
  <c r="K867" i="1" s="1"/>
  <c r="J866" i="1"/>
  <c r="J867" i="1" s="1"/>
  <c r="I866" i="1"/>
  <c r="I867" i="1" s="1"/>
  <c r="H866" i="1"/>
  <c r="H867" i="1" s="1"/>
  <c r="G866" i="1"/>
  <c r="G867" i="1" s="1"/>
  <c r="F866" i="1"/>
  <c r="F867" i="1" s="1"/>
  <c r="E866" i="1"/>
  <c r="E867" i="1" s="1"/>
  <c r="D866" i="1"/>
  <c r="D867" i="1" s="1"/>
  <c r="B866" i="1"/>
  <c r="B865" i="1"/>
  <c r="B864" i="1"/>
  <c r="B863" i="1"/>
  <c r="B862" i="1"/>
  <c r="B861" i="1"/>
  <c r="B860" i="1"/>
  <c r="B859" i="1"/>
  <c r="B858" i="1"/>
  <c r="M857" i="1"/>
  <c r="I857" i="1"/>
  <c r="F857" i="1"/>
  <c r="D857" i="1"/>
  <c r="B855" i="1"/>
  <c r="B854" i="1"/>
  <c r="M853" i="1"/>
  <c r="M854" i="1" s="1"/>
  <c r="L853" i="1"/>
  <c r="L854" i="1" s="1"/>
  <c r="K853" i="1"/>
  <c r="K854" i="1" s="1"/>
  <c r="J853" i="1"/>
  <c r="J854" i="1" s="1"/>
  <c r="I853" i="1"/>
  <c r="I854" i="1" s="1"/>
  <c r="H853" i="1"/>
  <c r="H854" i="1" s="1"/>
  <c r="G853" i="1"/>
  <c r="G854" i="1" s="1"/>
  <c r="F853" i="1"/>
  <c r="F854" i="1" s="1"/>
  <c r="E853" i="1"/>
  <c r="E854" i="1" s="1"/>
  <c r="D853" i="1"/>
  <c r="D854" i="1" s="1"/>
  <c r="B853" i="1"/>
  <c r="B852" i="1"/>
  <c r="B851" i="1"/>
  <c r="B850" i="1"/>
  <c r="B849" i="1"/>
  <c r="B848" i="1"/>
  <c r="B847" i="1"/>
  <c r="B846" i="1"/>
  <c r="B845" i="1"/>
  <c r="M844" i="1"/>
  <c r="I844" i="1"/>
  <c r="F844" i="1"/>
  <c r="B842" i="1"/>
  <c r="B841" i="1"/>
  <c r="M840" i="1"/>
  <c r="M841" i="1" s="1"/>
  <c r="M842" i="1" s="1"/>
  <c r="L840" i="1"/>
  <c r="L841" i="1" s="1"/>
  <c r="L842" i="1" s="1"/>
  <c r="K840" i="1"/>
  <c r="K841" i="1" s="1"/>
  <c r="K842" i="1" s="1"/>
  <c r="J840" i="1"/>
  <c r="J841" i="1" s="1"/>
  <c r="J842" i="1" s="1"/>
  <c r="I840" i="1"/>
  <c r="I841" i="1" s="1"/>
  <c r="I842" i="1" s="1"/>
  <c r="H840" i="1"/>
  <c r="H841" i="1" s="1"/>
  <c r="H842" i="1" s="1"/>
  <c r="G840" i="1"/>
  <c r="G841" i="1" s="1"/>
  <c r="G842" i="1" s="1"/>
  <c r="F840" i="1"/>
  <c r="F841" i="1" s="1"/>
  <c r="F842" i="1" s="1"/>
  <c r="E840" i="1"/>
  <c r="E841" i="1" s="1"/>
  <c r="E842" i="1" s="1"/>
  <c r="D840" i="1"/>
  <c r="D841" i="1" s="1"/>
  <c r="D842" i="1" s="1"/>
  <c r="B840" i="1"/>
  <c r="B839" i="1"/>
  <c r="B838" i="1"/>
  <c r="B837" i="1"/>
  <c r="B836" i="1"/>
  <c r="B835" i="1"/>
  <c r="B834" i="1"/>
  <c r="B833" i="1"/>
  <c r="B832" i="1"/>
  <c r="M831" i="1"/>
  <c r="I831" i="1"/>
  <c r="F831" i="1"/>
  <c r="D831" i="1"/>
  <c r="B829" i="1"/>
  <c r="B828" i="1"/>
  <c r="M827" i="1"/>
  <c r="M828" i="1" s="1"/>
  <c r="M829" i="1" s="1"/>
  <c r="L827" i="1"/>
  <c r="L828" i="1" s="1"/>
  <c r="L829" i="1" s="1"/>
  <c r="K827" i="1"/>
  <c r="K828" i="1" s="1"/>
  <c r="K829" i="1" s="1"/>
  <c r="J827" i="1"/>
  <c r="J828" i="1" s="1"/>
  <c r="J829" i="1" s="1"/>
  <c r="I827" i="1"/>
  <c r="I828" i="1" s="1"/>
  <c r="I829" i="1" s="1"/>
  <c r="H827" i="1"/>
  <c r="H828" i="1" s="1"/>
  <c r="H829" i="1" s="1"/>
  <c r="G827" i="1"/>
  <c r="G828" i="1" s="1"/>
  <c r="G829" i="1" s="1"/>
  <c r="F827" i="1"/>
  <c r="F828" i="1" s="1"/>
  <c r="F829" i="1" s="1"/>
  <c r="E827" i="1"/>
  <c r="E828" i="1" s="1"/>
  <c r="E829" i="1" s="1"/>
  <c r="D827" i="1"/>
  <c r="D828" i="1" s="1"/>
  <c r="D829" i="1" s="1"/>
  <c r="B827" i="1"/>
  <c r="B826" i="1"/>
  <c r="B825" i="1"/>
  <c r="B824" i="1"/>
  <c r="B823" i="1"/>
  <c r="B822" i="1"/>
  <c r="B821" i="1"/>
  <c r="B820" i="1"/>
  <c r="B819" i="1"/>
  <c r="M818" i="1"/>
  <c r="I818" i="1"/>
  <c r="F818" i="1"/>
  <c r="B816" i="1"/>
  <c r="B815" i="1"/>
  <c r="M814" i="1"/>
  <c r="M815" i="1" s="1"/>
  <c r="L814" i="1"/>
  <c r="L815" i="1" s="1"/>
  <c r="K814" i="1"/>
  <c r="K815" i="1" s="1"/>
  <c r="J814" i="1"/>
  <c r="J815" i="1" s="1"/>
  <c r="I814" i="1"/>
  <c r="I815" i="1" s="1"/>
  <c r="H814" i="1"/>
  <c r="H815" i="1" s="1"/>
  <c r="G814" i="1"/>
  <c r="G815" i="1" s="1"/>
  <c r="F814" i="1"/>
  <c r="F815" i="1" s="1"/>
  <c r="E814" i="1"/>
  <c r="E815" i="1" s="1"/>
  <c r="D814" i="1"/>
  <c r="D815" i="1" s="1"/>
  <c r="B814" i="1"/>
  <c r="B813" i="1"/>
  <c r="B812" i="1"/>
  <c r="B811" i="1"/>
  <c r="B810" i="1"/>
  <c r="B809" i="1"/>
  <c r="B808" i="1"/>
  <c r="B807" i="1"/>
  <c r="B806" i="1"/>
  <c r="M805" i="1"/>
  <c r="I805" i="1"/>
  <c r="F805" i="1"/>
  <c r="D805" i="1"/>
  <c r="B803" i="1"/>
  <c r="B802" i="1"/>
  <c r="M801" i="1"/>
  <c r="M802" i="1" s="1"/>
  <c r="L801" i="1"/>
  <c r="L802" i="1" s="1"/>
  <c r="K801" i="1"/>
  <c r="K802" i="1" s="1"/>
  <c r="J801" i="1"/>
  <c r="J802" i="1" s="1"/>
  <c r="I801" i="1"/>
  <c r="I802" i="1" s="1"/>
  <c r="H801" i="1"/>
  <c r="H802" i="1" s="1"/>
  <c r="G801" i="1"/>
  <c r="G802" i="1" s="1"/>
  <c r="F801" i="1"/>
  <c r="F802" i="1" s="1"/>
  <c r="E801" i="1"/>
  <c r="E802" i="1" s="1"/>
  <c r="D801" i="1"/>
  <c r="D802" i="1" s="1"/>
  <c r="B801" i="1"/>
  <c r="B800" i="1"/>
  <c r="B799" i="1"/>
  <c r="B798" i="1"/>
  <c r="B797" i="1"/>
  <c r="B796" i="1"/>
  <c r="B795" i="1"/>
  <c r="B794" i="1"/>
  <c r="B793" i="1"/>
  <c r="M792" i="1"/>
  <c r="I792" i="1"/>
  <c r="F792" i="1"/>
  <c r="B790" i="1"/>
  <c r="J789" i="1"/>
  <c r="J790" i="1" s="1"/>
  <c r="B789" i="1"/>
  <c r="M788" i="1"/>
  <c r="M789" i="1" s="1"/>
  <c r="M790" i="1" s="1"/>
  <c r="L788" i="1"/>
  <c r="L789" i="1" s="1"/>
  <c r="L790" i="1" s="1"/>
  <c r="K788" i="1"/>
  <c r="K789" i="1" s="1"/>
  <c r="K790" i="1" s="1"/>
  <c r="J788" i="1"/>
  <c r="I788" i="1"/>
  <c r="I789" i="1" s="1"/>
  <c r="I790" i="1" s="1"/>
  <c r="H788" i="1"/>
  <c r="H789" i="1" s="1"/>
  <c r="H790" i="1" s="1"/>
  <c r="G788" i="1"/>
  <c r="G789" i="1" s="1"/>
  <c r="G790" i="1" s="1"/>
  <c r="F788" i="1"/>
  <c r="F789" i="1" s="1"/>
  <c r="F790" i="1" s="1"/>
  <c r="E788" i="1"/>
  <c r="E789" i="1" s="1"/>
  <c r="E790" i="1" s="1"/>
  <c r="D788" i="1"/>
  <c r="D789" i="1" s="1"/>
  <c r="D790" i="1" s="1"/>
  <c r="B788" i="1"/>
  <c r="B787" i="1"/>
  <c r="B786" i="1"/>
  <c r="B785" i="1"/>
  <c r="B784" i="1"/>
  <c r="B783" i="1"/>
  <c r="B782" i="1"/>
  <c r="B781" i="1"/>
  <c r="B780" i="1"/>
  <c r="M779" i="1"/>
  <c r="I779" i="1"/>
  <c r="F779" i="1"/>
  <c r="D779" i="1"/>
  <c r="B777" i="1"/>
  <c r="B776" i="1"/>
  <c r="M775" i="1"/>
  <c r="M776" i="1" s="1"/>
  <c r="M777" i="1" s="1"/>
  <c r="L775" i="1"/>
  <c r="L776" i="1" s="1"/>
  <c r="L777" i="1" s="1"/>
  <c r="K775" i="1"/>
  <c r="K776" i="1" s="1"/>
  <c r="K777" i="1" s="1"/>
  <c r="J775" i="1"/>
  <c r="J776" i="1" s="1"/>
  <c r="J777" i="1" s="1"/>
  <c r="I775" i="1"/>
  <c r="I776" i="1" s="1"/>
  <c r="I777" i="1" s="1"/>
  <c r="H775" i="1"/>
  <c r="H776" i="1" s="1"/>
  <c r="H777" i="1" s="1"/>
  <c r="G775" i="1"/>
  <c r="G776" i="1" s="1"/>
  <c r="G777" i="1" s="1"/>
  <c r="F775" i="1"/>
  <c r="F776" i="1" s="1"/>
  <c r="F777" i="1" s="1"/>
  <c r="E775" i="1"/>
  <c r="E776" i="1" s="1"/>
  <c r="E777" i="1" s="1"/>
  <c r="D775" i="1"/>
  <c r="D776" i="1" s="1"/>
  <c r="D777" i="1" s="1"/>
  <c r="B775" i="1"/>
  <c r="B774" i="1"/>
  <c r="B773" i="1"/>
  <c r="B772" i="1"/>
  <c r="B771" i="1"/>
  <c r="B770" i="1"/>
  <c r="B769" i="1"/>
  <c r="B768" i="1"/>
  <c r="B767" i="1"/>
  <c r="M766" i="1"/>
  <c r="I766" i="1"/>
  <c r="F766" i="1"/>
  <c r="B764" i="1"/>
  <c r="B763" i="1"/>
  <c r="M762" i="1"/>
  <c r="M763" i="1" s="1"/>
  <c r="L762" i="1"/>
  <c r="L763" i="1" s="1"/>
  <c r="K762" i="1"/>
  <c r="K763" i="1" s="1"/>
  <c r="J762" i="1"/>
  <c r="J763" i="1" s="1"/>
  <c r="I762" i="1"/>
  <c r="I763" i="1" s="1"/>
  <c r="H762" i="1"/>
  <c r="H763" i="1" s="1"/>
  <c r="G762" i="1"/>
  <c r="G763" i="1" s="1"/>
  <c r="F762" i="1"/>
  <c r="F763" i="1" s="1"/>
  <c r="E762" i="1"/>
  <c r="E763" i="1" s="1"/>
  <c r="D762" i="1"/>
  <c r="D763" i="1" s="1"/>
  <c r="B762" i="1"/>
  <c r="B761" i="1"/>
  <c r="B760" i="1"/>
  <c r="B759" i="1"/>
  <c r="B758" i="1"/>
  <c r="B757" i="1"/>
  <c r="B756" i="1"/>
  <c r="B755" i="1"/>
  <c r="B754" i="1"/>
  <c r="M753" i="1"/>
  <c r="I753" i="1"/>
  <c r="F753" i="1"/>
  <c r="D753" i="1"/>
  <c r="B751" i="1"/>
  <c r="B750" i="1"/>
  <c r="M749" i="1"/>
  <c r="M750" i="1" s="1"/>
  <c r="L749" i="1"/>
  <c r="L750" i="1" s="1"/>
  <c r="K749" i="1"/>
  <c r="K750" i="1" s="1"/>
  <c r="J749" i="1"/>
  <c r="J750" i="1" s="1"/>
  <c r="I749" i="1"/>
  <c r="I750" i="1" s="1"/>
  <c r="H749" i="1"/>
  <c r="H750" i="1" s="1"/>
  <c r="G749" i="1"/>
  <c r="G750" i="1" s="1"/>
  <c r="F749" i="1"/>
  <c r="F750" i="1" s="1"/>
  <c r="E749" i="1"/>
  <c r="E750" i="1" s="1"/>
  <c r="D749" i="1"/>
  <c r="D750" i="1" s="1"/>
  <c r="B749" i="1"/>
  <c r="B748" i="1"/>
  <c r="B747" i="1"/>
  <c r="B746" i="1"/>
  <c r="B745" i="1"/>
  <c r="B744" i="1"/>
  <c r="B743" i="1"/>
  <c r="B742" i="1"/>
  <c r="B741" i="1"/>
  <c r="M740" i="1"/>
  <c r="I740" i="1"/>
  <c r="F740" i="1"/>
  <c r="B738" i="1"/>
  <c r="B737" i="1"/>
  <c r="M736" i="1"/>
  <c r="M737" i="1" s="1"/>
  <c r="M738" i="1" s="1"/>
  <c r="L736" i="1"/>
  <c r="L737" i="1" s="1"/>
  <c r="L738" i="1" s="1"/>
  <c r="K736" i="1"/>
  <c r="K737" i="1" s="1"/>
  <c r="K738" i="1" s="1"/>
  <c r="J736" i="1"/>
  <c r="J737" i="1" s="1"/>
  <c r="J738" i="1" s="1"/>
  <c r="I736" i="1"/>
  <c r="I737" i="1" s="1"/>
  <c r="I738" i="1" s="1"/>
  <c r="H736" i="1"/>
  <c r="H737" i="1" s="1"/>
  <c r="H738" i="1" s="1"/>
  <c r="G736" i="1"/>
  <c r="G737" i="1" s="1"/>
  <c r="G738" i="1" s="1"/>
  <c r="F736" i="1"/>
  <c r="F737" i="1" s="1"/>
  <c r="F738" i="1" s="1"/>
  <c r="E736" i="1"/>
  <c r="E737" i="1" s="1"/>
  <c r="E738" i="1" s="1"/>
  <c r="D736" i="1"/>
  <c r="D737" i="1" s="1"/>
  <c r="D738" i="1" s="1"/>
  <c r="B736" i="1"/>
  <c r="B735" i="1"/>
  <c r="B734" i="1"/>
  <c r="B733" i="1"/>
  <c r="B732" i="1"/>
  <c r="B731" i="1"/>
  <c r="B730" i="1"/>
  <c r="B729" i="1"/>
  <c r="B728" i="1"/>
  <c r="M727" i="1"/>
  <c r="I727" i="1"/>
  <c r="F727" i="1"/>
  <c r="D727" i="1"/>
  <c r="B725" i="1"/>
  <c r="B724" i="1"/>
  <c r="M723" i="1"/>
  <c r="M724" i="1" s="1"/>
  <c r="M725" i="1" s="1"/>
  <c r="L723" i="1"/>
  <c r="L724" i="1" s="1"/>
  <c r="L725" i="1" s="1"/>
  <c r="K723" i="1"/>
  <c r="K724" i="1" s="1"/>
  <c r="K725" i="1" s="1"/>
  <c r="J723" i="1"/>
  <c r="J724" i="1" s="1"/>
  <c r="J725" i="1" s="1"/>
  <c r="I723" i="1"/>
  <c r="I724" i="1" s="1"/>
  <c r="I725" i="1" s="1"/>
  <c r="H723" i="1"/>
  <c r="H724" i="1" s="1"/>
  <c r="H725" i="1" s="1"/>
  <c r="G723" i="1"/>
  <c r="G724" i="1" s="1"/>
  <c r="G725" i="1" s="1"/>
  <c r="F723" i="1"/>
  <c r="F724" i="1" s="1"/>
  <c r="F725" i="1" s="1"/>
  <c r="E723" i="1"/>
  <c r="E724" i="1" s="1"/>
  <c r="E725" i="1" s="1"/>
  <c r="D723" i="1"/>
  <c r="D724" i="1" s="1"/>
  <c r="D725" i="1" s="1"/>
  <c r="B723" i="1"/>
  <c r="B722" i="1"/>
  <c r="B721" i="1"/>
  <c r="B720" i="1"/>
  <c r="B719" i="1"/>
  <c r="B718" i="1"/>
  <c r="B717" i="1"/>
  <c r="B716" i="1"/>
  <c r="B715" i="1"/>
  <c r="M714" i="1"/>
  <c r="I714" i="1"/>
  <c r="F714" i="1"/>
  <c r="B712" i="1"/>
  <c r="B711" i="1"/>
  <c r="M710" i="1"/>
  <c r="M711" i="1" s="1"/>
  <c r="L710" i="1"/>
  <c r="L711" i="1" s="1"/>
  <c r="K710" i="1"/>
  <c r="K711" i="1" s="1"/>
  <c r="J710" i="1"/>
  <c r="J711" i="1" s="1"/>
  <c r="I710" i="1"/>
  <c r="I711" i="1" s="1"/>
  <c r="H710" i="1"/>
  <c r="H711" i="1" s="1"/>
  <c r="G710" i="1"/>
  <c r="G711" i="1" s="1"/>
  <c r="F710" i="1"/>
  <c r="F711" i="1" s="1"/>
  <c r="E710" i="1"/>
  <c r="E711" i="1" s="1"/>
  <c r="D710" i="1"/>
  <c r="D711" i="1" s="1"/>
  <c r="B710" i="1"/>
  <c r="B709" i="1"/>
  <c r="B708" i="1"/>
  <c r="B707" i="1"/>
  <c r="B706" i="1"/>
  <c r="B705" i="1"/>
  <c r="B704" i="1"/>
  <c r="B703" i="1"/>
  <c r="B702" i="1"/>
  <c r="M701" i="1"/>
  <c r="I701" i="1"/>
  <c r="F701" i="1"/>
  <c r="D701" i="1"/>
  <c r="B699" i="1"/>
  <c r="B698" i="1"/>
  <c r="M697" i="1"/>
  <c r="M698" i="1" s="1"/>
  <c r="L697" i="1"/>
  <c r="L698" i="1" s="1"/>
  <c r="K697" i="1"/>
  <c r="K698" i="1" s="1"/>
  <c r="J697" i="1"/>
  <c r="J698" i="1" s="1"/>
  <c r="I697" i="1"/>
  <c r="I698" i="1" s="1"/>
  <c r="H697" i="1"/>
  <c r="H698" i="1" s="1"/>
  <c r="G697" i="1"/>
  <c r="G698" i="1" s="1"/>
  <c r="F697" i="1"/>
  <c r="F698" i="1" s="1"/>
  <c r="E697" i="1"/>
  <c r="E698" i="1" s="1"/>
  <c r="D697" i="1"/>
  <c r="D698" i="1" s="1"/>
  <c r="B697" i="1"/>
  <c r="B696" i="1"/>
  <c r="B695" i="1"/>
  <c r="B694" i="1"/>
  <c r="B693" i="1"/>
  <c r="B692" i="1"/>
  <c r="B691" i="1"/>
  <c r="B690" i="1"/>
  <c r="B689" i="1"/>
  <c r="M688" i="1"/>
  <c r="I688" i="1"/>
  <c r="F688" i="1"/>
  <c r="B686" i="1"/>
  <c r="B685" i="1"/>
  <c r="M684" i="1"/>
  <c r="M685" i="1" s="1"/>
  <c r="M686" i="1" s="1"/>
  <c r="L684" i="1"/>
  <c r="L685" i="1" s="1"/>
  <c r="L686" i="1" s="1"/>
  <c r="K684" i="1"/>
  <c r="K685" i="1" s="1"/>
  <c r="K686" i="1" s="1"/>
  <c r="J684" i="1"/>
  <c r="J685" i="1" s="1"/>
  <c r="J686" i="1" s="1"/>
  <c r="I684" i="1"/>
  <c r="I685" i="1" s="1"/>
  <c r="I686" i="1" s="1"/>
  <c r="H684" i="1"/>
  <c r="H685" i="1" s="1"/>
  <c r="H686" i="1" s="1"/>
  <c r="G684" i="1"/>
  <c r="G685" i="1" s="1"/>
  <c r="G686" i="1" s="1"/>
  <c r="F684" i="1"/>
  <c r="F685" i="1" s="1"/>
  <c r="F686" i="1" s="1"/>
  <c r="E684" i="1"/>
  <c r="E685" i="1" s="1"/>
  <c r="E686" i="1" s="1"/>
  <c r="D684" i="1"/>
  <c r="D685" i="1" s="1"/>
  <c r="D686" i="1" s="1"/>
  <c r="B684" i="1"/>
  <c r="B683" i="1"/>
  <c r="B682" i="1"/>
  <c r="B681" i="1"/>
  <c r="B680" i="1"/>
  <c r="B679" i="1"/>
  <c r="B678" i="1"/>
  <c r="B677" i="1"/>
  <c r="B676" i="1"/>
  <c r="M675" i="1"/>
  <c r="I675" i="1"/>
  <c r="F675" i="1"/>
  <c r="D675" i="1"/>
  <c r="B673" i="1"/>
  <c r="B672" i="1"/>
  <c r="M671" i="1"/>
  <c r="M672" i="1" s="1"/>
  <c r="M673" i="1" s="1"/>
  <c r="L671" i="1"/>
  <c r="L672" i="1" s="1"/>
  <c r="L673" i="1" s="1"/>
  <c r="K671" i="1"/>
  <c r="K672" i="1" s="1"/>
  <c r="K673" i="1" s="1"/>
  <c r="J671" i="1"/>
  <c r="J672" i="1" s="1"/>
  <c r="J673" i="1" s="1"/>
  <c r="I671" i="1"/>
  <c r="I672" i="1" s="1"/>
  <c r="I673" i="1" s="1"/>
  <c r="H671" i="1"/>
  <c r="H672" i="1" s="1"/>
  <c r="H673" i="1" s="1"/>
  <c r="G671" i="1"/>
  <c r="G672" i="1" s="1"/>
  <c r="G673" i="1" s="1"/>
  <c r="F671" i="1"/>
  <c r="F672" i="1" s="1"/>
  <c r="F673" i="1" s="1"/>
  <c r="E671" i="1"/>
  <c r="E672" i="1" s="1"/>
  <c r="E673" i="1" s="1"/>
  <c r="D671" i="1"/>
  <c r="D672" i="1" s="1"/>
  <c r="D673" i="1" s="1"/>
  <c r="B671" i="1"/>
  <c r="B670" i="1"/>
  <c r="B669" i="1"/>
  <c r="B668" i="1"/>
  <c r="B667" i="1"/>
  <c r="B666" i="1"/>
  <c r="B665" i="1"/>
  <c r="B664" i="1"/>
  <c r="B663" i="1"/>
  <c r="M662" i="1"/>
  <c r="I662" i="1"/>
  <c r="F662" i="1"/>
  <c r="B660" i="1"/>
  <c r="B659" i="1"/>
  <c r="M658" i="1"/>
  <c r="M659" i="1" s="1"/>
  <c r="L658" i="1"/>
  <c r="L659" i="1" s="1"/>
  <c r="K658" i="1"/>
  <c r="K659" i="1" s="1"/>
  <c r="J658" i="1"/>
  <c r="J659" i="1" s="1"/>
  <c r="I658" i="1"/>
  <c r="I659" i="1" s="1"/>
  <c r="H658" i="1"/>
  <c r="H659" i="1" s="1"/>
  <c r="G658" i="1"/>
  <c r="G659" i="1" s="1"/>
  <c r="F658" i="1"/>
  <c r="F659" i="1" s="1"/>
  <c r="E658" i="1"/>
  <c r="E659" i="1" s="1"/>
  <c r="D658" i="1"/>
  <c r="D659" i="1" s="1"/>
  <c r="B658" i="1"/>
  <c r="B657" i="1"/>
  <c r="B656" i="1"/>
  <c r="B655" i="1"/>
  <c r="B654" i="1"/>
  <c r="B653" i="1"/>
  <c r="B652" i="1"/>
  <c r="B651" i="1"/>
  <c r="B650" i="1"/>
  <c r="M649" i="1"/>
  <c r="I649" i="1"/>
  <c r="F649" i="1"/>
  <c r="D649" i="1"/>
  <c r="B647" i="1"/>
  <c r="B646" i="1"/>
  <c r="M645" i="1"/>
  <c r="M646" i="1" s="1"/>
  <c r="L645" i="1"/>
  <c r="L646" i="1" s="1"/>
  <c r="K645" i="1"/>
  <c r="K646" i="1" s="1"/>
  <c r="J645" i="1"/>
  <c r="J646" i="1" s="1"/>
  <c r="I645" i="1"/>
  <c r="I646" i="1" s="1"/>
  <c r="H645" i="1"/>
  <c r="H646" i="1" s="1"/>
  <c r="G645" i="1"/>
  <c r="G646" i="1" s="1"/>
  <c r="F645" i="1"/>
  <c r="F646" i="1" s="1"/>
  <c r="E645" i="1"/>
  <c r="E646" i="1" s="1"/>
  <c r="D645" i="1"/>
  <c r="D646" i="1" s="1"/>
  <c r="B645" i="1"/>
  <c r="B644" i="1"/>
  <c r="B643" i="1"/>
  <c r="B642" i="1"/>
  <c r="B641" i="1"/>
  <c r="B640" i="1"/>
  <c r="B639" i="1"/>
  <c r="B638" i="1"/>
  <c r="B637" i="1"/>
  <c r="M636" i="1"/>
  <c r="I636" i="1"/>
  <c r="F636" i="1"/>
  <c r="B634" i="1"/>
  <c r="B633" i="1"/>
  <c r="M632" i="1"/>
  <c r="M633" i="1" s="1"/>
  <c r="M634" i="1" s="1"/>
  <c r="L632" i="1"/>
  <c r="L633" i="1" s="1"/>
  <c r="L634" i="1" s="1"/>
  <c r="K632" i="1"/>
  <c r="K633" i="1" s="1"/>
  <c r="K634" i="1" s="1"/>
  <c r="J632" i="1"/>
  <c r="J633" i="1" s="1"/>
  <c r="J634" i="1" s="1"/>
  <c r="I632" i="1"/>
  <c r="I633" i="1" s="1"/>
  <c r="I634" i="1" s="1"/>
  <c r="H632" i="1"/>
  <c r="H633" i="1" s="1"/>
  <c r="H634" i="1" s="1"/>
  <c r="G632" i="1"/>
  <c r="G633" i="1" s="1"/>
  <c r="G634" i="1" s="1"/>
  <c r="F632" i="1"/>
  <c r="F633" i="1" s="1"/>
  <c r="F634" i="1" s="1"/>
  <c r="E632" i="1"/>
  <c r="E633" i="1" s="1"/>
  <c r="E634" i="1" s="1"/>
  <c r="D632" i="1"/>
  <c r="D633" i="1" s="1"/>
  <c r="D634" i="1" s="1"/>
  <c r="B632" i="1"/>
  <c r="B631" i="1"/>
  <c r="B630" i="1"/>
  <c r="B629" i="1"/>
  <c r="B628" i="1"/>
  <c r="B627" i="1"/>
  <c r="B626" i="1"/>
  <c r="B625" i="1"/>
  <c r="B624" i="1"/>
  <c r="M623" i="1"/>
  <c r="I623" i="1"/>
  <c r="F623" i="1"/>
  <c r="D623" i="1"/>
  <c r="B621" i="1"/>
  <c r="B620" i="1"/>
  <c r="M619" i="1"/>
  <c r="M620" i="1" s="1"/>
  <c r="M621" i="1" s="1"/>
  <c r="L619" i="1"/>
  <c r="L620" i="1" s="1"/>
  <c r="L621" i="1" s="1"/>
  <c r="K619" i="1"/>
  <c r="K620" i="1" s="1"/>
  <c r="K621" i="1" s="1"/>
  <c r="J619" i="1"/>
  <c r="J620" i="1" s="1"/>
  <c r="J621" i="1" s="1"/>
  <c r="I619" i="1"/>
  <c r="I620" i="1" s="1"/>
  <c r="I621" i="1" s="1"/>
  <c r="H619" i="1"/>
  <c r="H620" i="1" s="1"/>
  <c r="H621" i="1" s="1"/>
  <c r="G619" i="1"/>
  <c r="G620" i="1" s="1"/>
  <c r="G621" i="1" s="1"/>
  <c r="F619" i="1"/>
  <c r="F620" i="1" s="1"/>
  <c r="F621" i="1" s="1"/>
  <c r="E619" i="1"/>
  <c r="E620" i="1" s="1"/>
  <c r="E621" i="1" s="1"/>
  <c r="D619" i="1"/>
  <c r="D620" i="1" s="1"/>
  <c r="D621" i="1" s="1"/>
  <c r="B619" i="1"/>
  <c r="B618" i="1"/>
  <c r="B617" i="1"/>
  <c r="B616" i="1"/>
  <c r="B615" i="1"/>
  <c r="B614" i="1"/>
  <c r="B613" i="1"/>
  <c r="B612" i="1"/>
  <c r="B611" i="1"/>
  <c r="M610" i="1"/>
  <c r="I610" i="1"/>
  <c r="F610" i="1"/>
  <c r="E608" i="1"/>
  <c r="B608" i="1"/>
  <c r="B607" i="1"/>
  <c r="M606" i="1"/>
  <c r="M607" i="1" s="1"/>
  <c r="M608" i="1" s="1"/>
  <c r="L606" i="1"/>
  <c r="L607" i="1" s="1"/>
  <c r="L608" i="1" s="1"/>
  <c r="K606" i="1"/>
  <c r="K607" i="1" s="1"/>
  <c r="K608" i="1" s="1"/>
  <c r="J606" i="1"/>
  <c r="J607" i="1" s="1"/>
  <c r="J608" i="1" s="1"/>
  <c r="I606" i="1"/>
  <c r="I607" i="1" s="1"/>
  <c r="I608" i="1" s="1"/>
  <c r="H606" i="1"/>
  <c r="H607" i="1" s="1"/>
  <c r="H608" i="1" s="1"/>
  <c r="G606" i="1"/>
  <c r="G607" i="1" s="1"/>
  <c r="G608" i="1" s="1"/>
  <c r="F606" i="1"/>
  <c r="F607" i="1" s="1"/>
  <c r="F608" i="1" s="1"/>
  <c r="E606" i="1"/>
  <c r="E607" i="1" s="1"/>
  <c r="D606" i="1"/>
  <c r="D607" i="1" s="1"/>
  <c r="D608" i="1" s="1"/>
  <c r="B606" i="1"/>
  <c r="B605" i="1"/>
  <c r="B604" i="1"/>
  <c r="B603" i="1"/>
  <c r="B602" i="1"/>
  <c r="B601" i="1"/>
  <c r="B600" i="1"/>
  <c r="B599" i="1"/>
  <c r="B598" i="1"/>
  <c r="M597" i="1"/>
  <c r="I597" i="1"/>
  <c r="F597" i="1"/>
  <c r="D597" i="1"/>
  <c r="B595" i="1"/>
  <c r="B594" i="1"/>
  <c r="M593" i="1"/>
  <c r="M594" i="1" s="1"/>
  <c r="M595" i="1" s="1"/>
  <c r="L593" i="1"/>
  <c r="L594" i="1" s="1"/>
  <c r="L595" i="1" s="1"/>
  <c r="K593" i="1"/>
  <c r="K594" i="1" s="1"/>
  <c r="K595" i="1" s="1"/>
  <c r="J593" i="1"/>
  <c r="J594" i="1" s="1"/>
  <c r="J595" i="1" s="1"/>
  <c r="I593" i="1"/>
  <c r="I594" i="1" s="1"/>
  <c r="I595" i="1" s="1"/>
  <c r="H593" i="1"/>
  <c r="H594" i="1" s="1"/>
  <c r="H595" i="1" s="1"/>
  <c r="G593" i="1"/>
  <c r="G594" i="1" s="1"/>
  <c r="G595" i="1" s="1"/>
  <c r="F593" i="1"/>
  <c r="F594" i="1" s="1"/>
  <c r="F595" i="1" s="1"/>
  <c r="E593" i="1"/>
  <c r="E594" i="1" s="1"/>
  <c r="E595" i="1" s="1"/>
  <c r="D593" i="1"/>
  <c r="D594" i="1" s="1"/>
  <c r="D595" i="1" s="1"/>
  <c r="B593" i="1"/>
  <c r="B592" i="1"/>
  <c r="B591" i="1"/>
  <c r="B590" i="1"/>
  <c r="B589" i="1"/>
  <c r="B588" i="1"/>
  <c r="B587" i="1"/>
  <c r="B586" i="1"/>
  <c r="B585" i="1"/>
  <c r="M584" i="1"/>
  <c r="I584" i="1"/>
  <c r="F584" i="1"/>
  <c r="B582" i="1"/>
  <c r="B581" i="1"/>
  <c r="M580" i="1"/>
  <c r="M581" i="1" s="1"/>
  <c r="M582" i="1" s="1"/>
  <c r="L580" i="1"/>
  <c r="L581" i="1" s="1"/>
  <c r="L582" i="1" s="1"/>
  <c r="K580" i="1"/>
  <c r="K581" i="1" s="1"/>
  <c r="K582" i="1" s="1"/>
  <c r="J580" i="1"/>
  <c r="J581" i="1" s="1"/>
  <c r="J582" i="1" s="1"/>
  <c r="I580" i="1"/>
  <c r="I581" i="1" s="1"/>
  <c r="I582" i="1" s="1"/>
  <c r="H580" i="1"/>
  <c r="H581" i="1" s="1"/>
  <c r="H582" i="1" s="1"/>
  <c r="G580" i="1"/>
  <c r="G581" i="1" s="1"/>
  <c r="G582" i="1" s="1"/>
  <c r="F580" i="1"/>
  <c r="F581" i="1" s="1"/>
  <c r="F582" i="1" s="1"/>
  <c r="E580" i="1"/>
  <c r="E581" i="1" s="1"/>
  <c r="E582" i="1" s="1"/>
  <c r="D580" i="1"/>
  <c r="D581" i="1" s="1"/>
  <c r="D582" i="1" s="1"/>
  <c r="B580" i="1"/>
  <c r="B579" i="1"/>
  <c r="B578" i="1"/>
  <c r="B577" i="1"/>
  <c r="B576" i="1"/>
  <c r="B575" i="1"/>
  <c r="B574" i="1"/>
  <c r="B573" i="1"/>
  <c r="B572" i="1"/>
  <c r="M571" i="1"/>
  <c r="I571" i="1"/>
  <c r="F571" i="1"/>
  <c r="D571" i="1"/>
  <c r="B569" i="1"/>
  <c r="L568" i="1"/>
  <c r="L569" i="1" s="1"/>
  <c r="B568" i="1"/>
  <c r="M567" i="1"/>
  <c r="M568" i="1" s="1"/>
  <c r="M569" i="1" s="1"/>
  <c r="L567" i="1"/>
  <c r="K567" i="1"/>
  <c r="K568" i="1" s="1"/>
  <c r="K569" i="1" s="1"/>
  <c r="J567" i="1"/>
  <c r="J568" i="1" s="1"/>
  <c r="J569" i="1" s="1"/>
  <c r="I567" i="1"/>
  <c r="I568" i="1" s="1"/>
  <c r="I569" i="1" s="1"/>
  <c r="H567" i="1"/>
  <c r="H568" i="1" s="1"/>
  <c r="H569" i="1" s="1"/>
  <c r="G567" i="1"/>
  <c r="G568" i="1" s="1"/>
  <c r="G569" i="1" s="1"/>
  <c r="F567" i="1"/>
  <c r="F568" i="1" s="1"/>
  <c r="F569" i="1" s="1"/>
  <c r="E567" i="1"/>
  <c r="E568" i="1" s="1"/>
  <c r="E569" i="1" s="1"/>
  <c r="D567" i="1"/>
  <c r="D568" i="1" s="1"/>
  <c r="D569" i="1" s="1"/>
  <c r="B567" i="1"/>
  <c r="B566" i="1"/>
  <c r="B565" i="1"/>
  <c r="B564" i="1"/>
  <c r="B563" i="1"/>
  <c r="B562" i="1"/>
  <c r="B561" i="1"/>
  <c r="B560" i="1"/>
  <c r="B559" i="1"/>
  <c r="M558" i="1"/>
  <c r="I558" i="1"/>
  <c r="F558" i="1"/>
  <c r="B556" i="1"/>
  <c r="B555" i="1"/>
  <c r="M554" i="1"/>
  <c r="M555" i="1" s="1"/>
  <c r="M556" i="1" s="1"/>
  <c r="L554" i="1"/>
  <c r="L555" i="1" s="1"/>
  <c r="L556" i="1" s="1"/>
  <c r="K554" i="1"/>
  <c r="K555" i="1" s="1"/>
  <c r="K556" i="1" s="1"/>
  <c r="J554" i="1"/>
  <c r="J555" i="1" s="1"/>
  <c r="J556" i="1" s="1"/>
  <c r="I554" i="1"/>
  <c r="I555" i="1" s="1"/>
  <c r="I556" i="1" s="1"/>
  <c r="H554" i="1"/>
  <c r="H555" i="1" s="1"/>
  <c r="H556" i="1" s="1"/>
  <c r="G554" i="1"/>
  <c r="G555" i="1" s="1"/>
  <c r="G556" i="1" s="1"/>
  <c r="F554" i="1"/>
  <c r="F555" i="1" s="1"/>
  <c r="F556" i="1" s="1"/>
  <c r="E554" i="1"/>
  <c r="E555" i="1" s="1"/>
  <c r="E556" i="1" s="1"/>
  <c r="D554" i="1"/>
  <c r="D555" i="1" s="1"/>
  <c r="D556" i="1" s="1"/>
  <c r="B554" i="1"/>
  <c r="B553" i="1"/>
  <c r="B552" i="1"/>
  <c r="B551" i="1"/>
  <c r="B550" i="1"/>
  <c r="B549" i="1"/>
  <c r="B548" i="1"/>
  <c r="B547" i="1"/>
  <c r="B546" i="1"/>
  <c r="M545" i="1"/>
  <c r="I545" i="1"/>
  <c r="F545" i="1"/>
  <c r="D545" i="1"/>
  <c r="B543" i="1"/>
  <c r="B542" i="1"/>
  <c r="M541" i="1"/>
  <c r="M542" i="1" s="1"/>
  <c r="M543" i="1" s="1"/>
  <c r="L541" i="1"/>
  <c r="L542" i="1" s="1"/>
  <c r="L543" i="1" s="1"/>
  <c r="K541" i="1"/>
  <c r="K542" i="1" s="1"/>
  <c r="K543" i="1" s="1"/>
  <c r="J541" i="1"/>
  <c r="J542" i="1" s="1"/>
  <c r="J543" i="1" s="1"/>
  <c r="I541" i="1"/>
  <c r="I542" i="1" s="1"/>
  <c r="I543" i="1" s="1"/>
  <c r="H541" i="1"/>
  <c r="H542" i="1" s="1"/>
  <c r="H543" i="1" s="1"/>
  <c r="G541" i="1"/>
  <c r="G542" i="1" s="1"/>
  <c r="G543" i="1" s="1"/>
  <c r="F541" i="1"/>
  <c r="F542" i="1" s="1"/>
  <c r="F543" i="1" s="1"/>
  <c r="E541" i="1"/>
  <c r="E542" i="1" s="1"/>
  <c r="E543" i="1" s="1"/>
  <c r="D541" i="1"/>
  <c r="D542" i="1" s="1"/>
  <c r="D543" i="1" s="1"/>
  <c r="B541" i="1"/>
  <c r="B540" i="1"/>
  <c r="B539" i="1"/>
  <c r="B538" i="1"/>
  <c r="B537" i="1"/>
  <c r="B536" i="1"/>
  <c r="B535" i="1"/>
  <c r="B534" i="1"/>
  <c r="B533" i="1"/>
  <c r="M532" i="1"/>
  <c r="I532" i="1"/>
  <c r="F532" i="1"/>
  <c r="B530" i="1"/>
  <c r="B529" i="1"/>
  <c r="M528" i="1"/>
  <c r="M529" i="1" s="1"/>
  <c r="M530" i="1" s="1"/>
  <c r="L528" i="1"/>
  <c r="L529" i="1" s="1"/>
  <c r="L530" i="1" s="1"/>
  <c r="K528" i="1"/>
  <c r="K529" i="1" s="1"/>
  <c r="K530" i="1" s="1"/>
  <c r="J528" i="1"/>
  <c r="J529" i="1" s="1"/>
  <c r="J530" i="1" s="1"/>
  <c r="I528" i="1"/>
  <c r="I529" i="1" s="1"/>
  <c r="I530" i="1" s="1"/>
  <c r="H528" i="1"/>
  <c r="H529" i="1" s="1"/>
  <c r="H530" i="1" s="1"/>
  <c r="G528" i="1"/>
  <c r="G529" i="1" s="1"/>
  <c r="G530" i="1" s="1"/>
  <c r="F528" i="1"/>
  <c r="F529" i="1" s="1"/>
  <c r="F530" i="1" s="1"/>
  <c r="E528" i="1"/>
  <c r="E529" i="1" s="1"/>
  <c r="E530" i="1" s="1"/>
  <c r="D528" i="1"/>
  <c r="D529" i="1" s="1"/>
  <c r="D530" i="1" s="1"/>
  <c r="B528" i="1"/>
  <c r="B527" i="1"/>
  <c r="B526" i="1"/>
  <c r="B525" i="1"/>
  <c r="B524" i="1"/>
  <c r="B523" i="1"/>
  <c r="B522" i="1"/>
  <c r="B521" i="1"/>
  <c r="B520" i="1"/>
  <c r="M519" i="1"/>
  <c r="I519" i="1"/>
  <c r="F519" i="1"/>
  <c r="D519" i="1"/>
  <c r="B517" i="1"/>
  <c r="B516" i="1"/>
  <c r="M515" i="1"/>
  <c r="M516" i="1" s="1"/>
  <c r="M517" i="1" s="1"/>
  <c r="L515" i="1"/>
  <c r="L516" i="1" s="1"/>
  <c r="L517" i="1" s="1"/>
  <c r="K515" i="1"/>
  <c r="K516" i="1" s="1"/>
  <c r="K517" i="1" s="1"/>
  <c r="J515" i="1"/>
  <c r="J516" i="1" s="1"/>
  <c r="J517" i="1" s="1"/>
  <c r="I515" i="1"/>
  <c r="I516" i="1" s="1"/>
  <c r="I517" i="1" s="1"/>
  <c r="H515" i="1"/>
  <c r="H516" i="1" s="1"/>
  <c r="H517" i="1" s="1"/>
  <c r="G515" i="1"/>
  <c r="G516" i="1" s="1"/>
  <c r="G517" i="1" s="1"/>
  <c r="F515" i="1"/>
  <c r="F516" i="1" s="1"/>
  <c r="F517" i="1" s="1"/>
  <c r="E515" i="1"/>
  <c r="E516" i="1" s="1"/>
  <c r="E517" i="1" s="1"/>
  <c r="D515" i="1"/>
  <c r="D516" i="1" s="1"/>
  <c r="D517" i="1" s="1"/>
  <c r="B515" i="1"/>
  <c r="B514" i="1"/>
  <c r="B513" i="1"/>
  <c r="B512" i="1"/>
  <c r="B511" i="1"/>
  <c r="B510" i="1"/>
  <c r="B509" i="1"/>
  <c r="B508" i="1"/>
  <c r="B507" i="1"/>
  <c r="M506" i="1"/>
  <c r="I506" i="1"/>
  <c r="F506" i="1"/>
  <c r="B504" i="1"/>
  <c r="B503" i="1"/>
  <c r="M502" i="1"/>
  <c r="M503" i="1" s="1"/>
  <c r="M504" i="1" s="1"/>
  <c r="L502" i="1"/>
  <c r="L503" i="1" s="1"/>
  <c r="L504" i="1" s="1"/>
  <c r="K502" i="1"/>
  <c r="K503" i="1" s="1"/>
  <c r="K504" i="1" s="1"/>
  <c r="J502" i="1"/>
  <c r="J503" i="1" s="1"/>
  <c r="J504" i="1" s="1"/>
  <c r="I502" i="1"/>
  <c r="I503" i="1" s="1"/>
  <c r="I504" i="1" s="1"/>
  <c r="H502" i="1"/>
  <c r="H503" i="1" s="1"/>
  <c r="H504" i="1" s="1"/>
  <c r="G502" i="1"/>
  <c r="G503" i="1" s="1"/>
  <c r="G504" i="1" s="1"/>
  <c r="F502" i="1"/>
  <c r="F503" i="1" s="1"/>
  <c r="F504" i="1" s="1"/>
  <c r="E502" i="1"/>
  <c r="E503" i="1" s="1"/>
  <c r="E504" i="1" s="1"/>
  <c r="D502" i="1"/>
  <c r="D503" i="1" s="1"/>
  <c r="D504" i="1" s="1"/>
  <c r="B502" i="1"/>
  <c r="B501" i="1"/>
  <c r="B500" i="1"/>
  <c r="B499" i="1"/>
  <c r="B498" i="1"/>
  <c r="B497" i="1"/>
  <c r="B496" i="1"/>
  <c r="B495" i="1"/>
  <c r="B494" i="1"/>
  <c r="M493" i="1"/>
  <c r="I493" i="1"/>
  <c r="F493" i="1"/>
  <c r="D493" i="1"/>
  <c r="B491" i="1"/>
  <c r="B490" i="1"/>
  <c r="M489" i="1"/>
  <c r="M490" i="1" s="1"/>
  <c r="M491" i="1" s="1"/>
  <c r="L489" i="1"/>
  <c r="L490" i="1" s="1"/>
  <c r="L491" i="1" s="1"/>
  <c r="K489" i="1"/>
  <c r="K490" i="1" s="1"/>
  <c r="K491" i="1" s="1"/>
  <c r="J489" i="1"/>
  <c r="J490" i="1" s="1"/>
  <c r="J491" i="1" s="1"/>
  <c r="I489" i="1"/>
  <c r="I490" i="1" s="1"/>
  <c r="I491" i="1" s="1"/>
  <c r="H489" i="1"/>
  <c r="H490" i="1" s="1"/>
  <c r="H491" i="1" s="1"/>
  <c r="G489" i="1"/>
  <c r="G490" i="1" s="1"/>
  <c r="G491" i="1" s="1"/>
  <c r="F489" i="1"/>
  <c r="F490" i="1" s="1"/>
  <c r="F491" i="1" s="1"/>
  <c r="E489" i="1"/>
  <c r="E490" i="1" s="1"/>
  <c r="E491" i="1" s="1"/>
  <c r="D489" i="1"/>
  <c r="D490" i="1" s="1"/>
  <c r="D491" i="1" s="1"/>
  <c r="B489" i="1"/>
  <c r="B488" i="1"/>
  <c r="B487" i="1"/>
  <c r="B486" i="1"/>
  <c r="B485" i="1"/>
  <c r="B484" i="1"/>
  <c r="B483" i="1"/>
  <c r="B482" i="1"/>
  <c r="B481" i="1"/>
  <c r="M480" i="1"/>
  <c r="I480" i="1"/>
  <c r="F480" i="1"/>
  <c r="B478" i="1"/>
  <c r="B477" i="1"/>
  <c r="M476" i="1"/>
  <c r="M477" i="1" s="1"/>
  <c r="M478" i="1" s="1"/>
  <c r="L476" i="1"/>
  <c r="L477" i="1" s="1"/>
  <c r="L478" i="1" s="1"/>
  <c r="K476" i="1"/>
  <c r="K477" i="1" s="1"/>
  <c r="K478" i="1" s="1"/>
  <c r="J476" i="1"/>
  <c r="J477" i="1" s="1"/>
  <c r="J478" i="1" s="1"/>
  <c r="I476" i="1"/>
  <c r="I477" i="1" s="1"/>
  <c r="I478" i="1" s="1"/>
  <c r="H476" i="1"/>
  <c r="H477" i="1" s="1"/>
  <c r="H478" i="1" s="1"/>
  <c r="G476" i="1"/>
  <c r="G477" i="1" s="1"/>
  <c r="G478" i="1" s="1"/>
  <c r="F476" i="1"/>
  <c r="F477" i="1" s="1"/>
  <c r="F478" i="1" s="1"/>
  <c r="E476" i="1"/>
  <c r="E477" i="1" s="1"/>
  <c r="E478" i="1" s="1"/>
  <c r="D476" i="1"/>
  <c r="D477" i="1" s="1"/>
  <c r="D478" i="1" s="1"/>
  <c r="B476" i="1"/>
  <c r="B475" i="1"/>
  <c r="B474" i="1"/>
  <c r="B473" i="1"/>
  <c r="B472" i="1"/>
  <c r="B471" i="1"/>
  <c r="B470" i="1"/>
  <c r="B469" i="1"/>
  <c r="B468" i="1"/>
  <c r="M467" i="1"/>
  <c r="I467" i="1"/>
  <c r="F467" i="1"/>
  <c r="D467" i="1"/>
  <c r="B465" i="1"/>
  <c r="B464" i="1"/>
  <c r="M463" i="1"/>
  <c r="M464" i="1" s="1"/>
  <c r="M465" i="1" s="1"/>
  <c r="L463" i="1"/>
  <c r="L464" i="1" s="1"/>
  <c r="L465" i="1" s="1"/>
  <c r="K463" i="1"/>
  <c r="K464" i="1" s="1"/>
  <c r="K465" i="1" s="1"/>
  <c r="J463" i="1"/>
  <c r="J464" i="1" s="1"/>
  <c r="J465" i="1" s="1"/>
  <c r="I463" i="1"/>
  <c r="I464" i="1" s="1"/>
  <c r="I465" i="1" s="1"/>
  <c r="H463" i="1"/>
  <c r="H464" i="1" s="1"/>
  <c r="H465" i="1" s="1"/>
  <c r="G463" i="1"/>
  <c r="G464" i="1" s="1"/>
  <c r="G465" i="1" s="1"/>
  <c r="F463" i="1"/>
  <c r="F464" i="1" s="1"/>
  <c r="F465" i="1" s="1"/>
  <c r="E463" i="1"/>
  <c r="E464" i="1" s="1"/>
  <c r="E465" i="1" s="1"/>
  <c r="D463" i="1"/>
  <c r="D464" i="1" s="1"/>
  <c r="D465" i="1" s="1"/>
  <c r="B463" i="1"/>
  <c r="B462" i="1"/>
  <c r="B461" i="1"/>
  <c r="B460" i="1"/>
  <c r="B459" i="1"/>
  <c r="B458" i="1"/>
  <c r="B457" i="1"/>
  <c r="B456" i="1"/>
  <c r="B455" i="1"/>
  <c r="M454" i="1"/>
  <c r="I454" i="1"/>
  <c r="F454" i="1"/>
  <c r="B452" i="1"/>
  <c r="F451" i="1"/>
  <c r="F452" i="1" s="1"/>
  <c r="B451" i="1"/>
  <c r="M450" i="1"/>
  <c r="M451" i="1" s="1"/>
  <c r="M452" i="1" s="1"/>
  <c r="L450" i="1"/>
  <c r="L451" i="1" s="1"/>
  <c r="L452" i="1" s="1"/>
  <c r="K450" i="1"/>
  <c r="K451" i="1" s="1"/>
  <c r="K452" i="1" s="1"/>
  <c r="J450" i="1"/>
  <c r="J451" i="1" s="1"/>
  <c r="J452" i="1" s="1"/>
  <c r="I450" i="1"/>
  <c r="I451" i="1" s="1"/>
  <c r="I452" i="1" s="1"/>
  <c r="H450" i="1"/>
  <c r="H451" i="1" s="1"/>
  <c r="H452" i="1" s="1"/>
  <c r="G450" i="1"/>
  <c r="G451" i="1" s="1"/>
  <c r="G452" i="1" s="1"/>
  <c r="F450" i="1"/>
  <c r="E450" i="1"/>
  <c r="E451" i="1" s="1"/>
  <c r="E452" i="1" s="1"/>
  <c r="D450" i="1"/>
  <c r="D451" i="1" s="1"/>
  <c r="D452" i="1" s="1"/>
  <c r="B450" i="1"/>
  <c r="B449" i="1"/>
  <c r="B448" i="1"/>
  <c r="B447" i="1"/>
  <c r="B446" i="1"/>
  <c r="B445" i="1"/>
  <c r="B444" i="1"/>
  <c r="B443" i="1"/>
  <c r="B442" i="1"/>
  <c r="M441" i="1"/>
  <c r="I441" i="1"/>
  <c r="F441" i="1"/>
  <c r="D441" i="1"/>
  <c r="B439" i="1"/>
  <c r="B438" i="1"/>
  <c r="M437" i="1"/>
  <c r="M438" i="1" s="1"/>
  <c r="M439" i="1" s="1"/>
  <c r="L437" i="1"/>
  <c r="L438" i="1" s="1"/>
  <c r="L439" i="1" s="1"/>
  <c r="K437" i="1"/>
  <c r="K438" i="1" s="1"/>
  <c r="K439" i="1" s="1"/>
  <c r="J437" i="1"/>
  <c r="J438" i="1" s="1"/>
  <c r="J439" i="1" s="1"/>
  <c r="I437" i="1"/>
  <c r="I438" i="1" s="1"/>
  <c r="I439" i="1" s="1"/>
  <c r="H437" i="1"/>
  <c r="H438" i="1" s="1"/>
  <c r="H439" i="1" s="1"/>
  <c r="G437" i="1"/>
  <c r="G438" i="1" s="1"/>
  <c r="G439" i="1" s="1"/>
  <c r="F437" i="1"/>
  <c r="F438" i="1" s="1"/>
  <c r="F439" i="1" s="1"/>
  <c r="E437" i="1"/>
  <c r="E438" i="1" s="1"/>
  <c r="E439" i="1" s="1"/>
  <c r="D437" i="1"/>
  <c r="D438" i="1" s="1"/>
  <c r="D439" i="1" s="1"/>
  <c r="B437" i="1"/>
  <c r="B436" i="1"/>
  <c r="B435" i="1"/>
  <c r="B434" i="1"/>
  <c r="B433" i="1"/>
  <c r="B432" i="1"/>
  <c r="B431" i="1"/>
  <c r="B430" i="1"/>
  <c r="B429" i="1"/>
  <c r="M428" i="1"/>
  <c r="I428" i="1"/>
  <c r="F428" i="1"/>
  <c r="B426" i="1"/>
  <c r="E425" i="1"/>
  <c r="E426" i="1" s="1"/>
  <c r="B425" i="1"/>
  <c r="M424" i="1"/>
  <c r="M425" i="1" s="1"/>
  <c r="M426" i="1" s="1"/>
  <c r="L424" i="1"/>
  <c r="L425" i="1" s="1"/>
  <c r="L426" i="1" s="1"/>
  <c r="K424" i="1"/>
  <c r="K425" i="1" s="1"/>
  <c r="K426" i="1" s="1"/>
  <c r="J424" i="1"/>
  <c r="J425" i="1" s="1"/>
  <c r="J426" i="1" s="1"/>
  <c r="I424" i="1"/>
  <c r="I425" i="1" s="1"/>
  <c r="I426" i="1" s="1"/>
  <c r="H424" i="1"/>
  <c r="H425" i="1" s="1"/>
  <c r="H426" i="1" s="1"/>
  <c r="G424" i="1"/>
  <c r="G425" i="1" s="1"/>
  <c r="G426" i="1" s="1"/>
  <c r="F424" i="1"/>
  <c r="F425" i="1" s="1"/>
  <c r="F426" i="1" s="1"/>
  <c r="E424" i="1"/>
  <c r="D424" i="1"/>
  <c r="D425" i="1" s="1"/>
  <c r="D426" i="1" s="1"/>
  <c r="B424" i="1"/>
  <c r="B423" i="1"/>
  <c r="B422" i="1"/>
  <c r="B421" i="1"/>
  <c r="B420" i="1"/>
  <c r="B419" i="1"/>
  <c r="B418" i="1"/>
  <c r="B417" i="1"/>
  <c r="B416" i="1"/>
  <c r="M415" i="1"/>
  <c r="I415" i="1"/>
  <c r="F415" i="1"/>
  <c r="D415" i="1"/>
  <c r="B413" i="1"/>
  <c r="B412" i="1"/>
  <c r="M411" i="1"/>
  <c r="M412" i="1" s="1"/>
  <c r="M413" i="1" s="1"/>
  <c r="L411" i="1"/>
  <c r="L412" i="1" s="1"/>
  <c r="L413" i="1" s="1"/>
  <c r="K411" i="1"/>
  <c r="K412" i="1" s="1"/>
  <c r="K413" i="1" s="1"/>
  <c r="J411" i="1"/>
  <c r="J412" i="1" s="1"/>
  <c r="J413" i="1" s="1"/>
  <c r="I411" i="1"/>
  <c r="I412" i="1" s="1"/>
  <c r="I413" i="1" s="1"/>
  <c r="H411" i="1"/>
  <c r="H412" i="1" s="1"/>
  <c r="H413" i="1" s="1"/>
  <c r="G411" i="1"/>
  <c r="G412" i="1" s="1"/>
  <c r="G413" i="1" s="1"/>
  <c r="F411" i="1"/>
  <c r="F412" i="1" s="1"/>
  <c r="F413" i="1" s="1"/>
  <c r="E411" i="1"/>
  <c r="E412" i="1" s="1"/>
  <c r="E413" i="1" s="1"/>
  <c r="D411" i="1"/>
  <c r="D412" i="1" s="1"/>
  <c r="D413" i="1" s="1"/>
  <c r="B411" i="1"/>
  <c r="B410" i="1"/>
  <c r="B409" i="1"/>
  <c r="B408" i="1"/>
  <c r="B407" i="1"/>
  <c r="B406" i="1"/>
  <c r="B405" i="1"/>
  <c r="B404" i="1"/>
  <c r="B403" i="1"/>
  <c r="M402" i="1"/>
  <c r="I402" i="1"/>
  <c r="F402" i="1"/>
  <c r="M389" i="1"/>
  <c r="M363" i="1"/>
  <c r="M337" i="1"/>
  <c r="M311" i="1"/>
  <c r="M285" i="1"/>
  <c r="M259" i="1"/>
  <c r="M233" i="1"/>
  <c r="M207" i="1"/>
  <c r="M181" i="1"/>
  <c r="M155" i="1"/>
  <c r="M129" i="1"/>
  <c r="M103" i="1"/>
  <c r="M77" i="1"/>
  <c r="M51" i="1"/>
  <c r="M376" i="1"/>
  <c r="M350" i="1"/>
  <c r="M324" i="1"/>
  <c r="M298" i="1"/>
  <c r="M272" i="1"/>
  <c r="M246" i="1"/>
  <c r="M220" i="1"/>
  <c r="M194" i="1"/>
  <c r="M168" i="1"/>
  <c r="M142" i="1"/>
  <c r="M116" i="1"/>
  <c r="M90" i="1"/>
  <c r="M64" i="1"/>
  <c r="M38" i="1"/>
  <c r="M25" i="1"/>
  <c r="M12" i="1"/>
  <c r="G1128" i="1" l="1"/>
  <c r="K1128" i="1"/>
  <c r="F1128" i="1"/>
  <c r="L1128" i="1"/>
  <c r="J1128" i="1"/>
  <c r="D1128" i="1"/>
  <c r="E1128" i="1"/>
  <c r="I1128" i="1"/>
  <c r="M1128" i="1"/>
  <c r="H1128" i="1"/>
  <c r="E1115" i="1"/>
  <c r="I1115" i="1"/>
  <c r="F1115" i="1"/>
  <c r="J1115" i="1"/>
  <c r="G1115" i="1"/>
  <c r="K1115" i="1"/>
  <c r="M1115" i="1"/>
  <c r="D1115" i="1"/>
  <c r="H1115" i="1"/>
  <c r="L1115" i="1"/>
  <c r="G1076" i="1"/>
  <c r="K1076" i="1"/>
  <c r="I1076" i="1"/>
  <c r="D1076" i="1"/>
  <c r="H1076" i="1"/>
  <c r="L1076" i="1"/>
  <c r="E1076" i="1"/>
  <c r="F1076" i="1"/>
  <c r="J1076" i="1"/>
  <c r="M1076" i="1"/>
  <c r="K1063" i="1"/>
  <c r="F1063" i="1"/>
  <c r="J1063" i="1"/>
  <c r="G1063" i="1"/>
  <c r="D1063" i="1"/>
  <c r="H1063" i="1"/>
  <c r="L1063" i="1"/>
  <c r="E1063" i="1"/>
  <c r="I1063" i="1"/>
  <c r="M1063" i="1"/>
  <c r="I1024" i="1"/>
  <c r="M1024" i="1"/>
  <c r="E1024" i="1"/>
  <c r="K1024" i="1"/>
  <c r="D1024" i="1"/>
  <c r="H1024" i="1"/>
  <c r="L1024" i="1"/>
  <c r="G1024" i="1"/>
  <c r="F1024" i="1"/>
  <c r="J1024" i="1"/>
  <c r="K1011" i="1"/>
  <c r="E1011" i="1"/>
  <c r="I1011" i="1"/>
  <c r="M1011" i="1"/>
  <c r="F1011" i="1"/>
  <c r="J1011" i="1"/>
  <c r="G1011" i="1"/>
  <c r="D1011" i="1"/>
  <c r="H1011" i="1"/>
  <c r="L1011" i="1"/>
  <c r="G972" i="1"/>
  <c r="K972" i="1"/>
  <c r="I972" i="1"/>
  <c r="D972" i="1"/>
  <c r="H972" i="1"/>
  <c r="L972" i="1"/>
  <c r="E972" i="1"/>
  <c r="M972" i="1"/>
  <c r="F972" i="1"/>
  <c r="J972" i="1"/>
  <c r="D959" i="1"/>
  <c r="H959" i="1"/>
  <c r="L959" i="1"/>
  <c r="M959" i="1"/>
  <c r="G959" i="1"/>
  <c r="E959" i="1"/>
  <c r="I959" i="1"/>
  <c r="K959" i="1"/>
  <c r="J959" i="1"/>
  <c r="F959" i="1"/>
  <c r="G920" i="1"/>
  <c r="K920" i="1"/>
  <c r="F920" i="1"/>
  <c r="J920" i="1"/>
  <c r="M920" i="1"/>
  <c r="D920" i="1"/>
  <c r="H920" i="1"/>
  <c r="L920" i="1"/>
  <c r="E920" i="1"/>
  <c r="I920" i="1"/>
  <c r="D907" i="1"/>
  <c r="H907" i="1"/>
  <c r="L907" i="1"/>
  <c r="K907" i="1"/>
  <c r="E907" i="1"/>
  <c r="I907" i="1"/>
  <c r="M907" i="1"/>
  <c r="G907" i="1"/>
  <c r="F907" i="1"/>
  <c r="J907" i="1"/>
  <c r="M868" i="1"/>
  <c r="E868" i="1"/>
  <c r="I868" i="1"/>
  <c r="F868" i="1"/>
  <c r="J868" i="1"/>
  <c r="G868" i="1"/>
  <c r="K868" i="1"/>
  <c r="D868" i="1"/>
  <c r="H868" i="1"/>
  <c r="L868" i="1"/>
  <c r="J855" i="1"/>
  <c r="I855" i="1"/>
  <c r="M855" i="1"/>
  <c r="G855" i="1"/>
  <c r="K855" i="1"/>
  <c r="D855" i="1"/>
  <c r="F855" i="1"/>
  <c r="H855" i="1"/>
  <c r="E855" i="1"/>
  <c r="L855" i="1"/>
  <c r="G816" i="1"/>
  <c r="E816" i="1"/>
  <c r="M816" i="1"/>
  <c r="I816" i="1"/>
  <c r="K816" i="1"/>
  <c r="F816" i="1"/>
  <c r="J816" i="1"/>
  <c r="D816" i="1"/>
  <c r="H816" i="1"/>
  <c r="L816" i="1"/>
  <c r="D803" i="1"/>
  <c r="H803" i="1"/>
  <c r="L803" i="1"/>
  <c r="F803" i="1"/>
  <c r="J803" i="1"/>
  <c r="K803" i="1"/>
  <c r="G803" i="1"/>
  <c r="E803" i="1"/>
  <c r="I803" i="1"/>
  <c r="M803" i="1"/>
  <c r="K764" i="1"/>
  <c r="D764" i="1"/>
  <c r="H764" i="1"/>
  <c r="L764" i="1"/>
  <c r="G764" i="1"/>
  <c r="I764" i="1"/>
  <c r="E764" i="1"/>
  <c r="M764" i="1"/>
  <c r="F764" i="1"/>
  <c r="J764" i="1"/>
  <c r="G751" i="1"/>
  <c r="F751" i="1"/>
  <c r="J751" i="1"/>
  <c r="D751" i="1"/>
  <c r="H751" i="1"/>
  <c r="L751" i="1"/>
  <c r="K751" i="1"/>
  <c r="E751" i="1"/>
  <c r="I751" i="1"/>
  <c r="M751" i="1"/>
  <c r="F712" i="1"/>
  <c r="G712" i="1"/>
  <c r="H712" i="1"/>
  <c r="D712" i="1"/>
  <c r="K712" i="1"/>
  <c r="J712" i="1"/>
  <c r="E712" i="1"/>
  <c r="I712" i="1"/>
  <c r="M712" i="1"/>
  <c r="L712" i="1"/>
  <c r="D699" i="1"/>
  <c r="M699" i="1"/>
  <c r="J699" i="1"/>
  <c r="F699" i="1"/>
  <c r="L699" i="1"/>
  <c r="E699" i="1"/>
  <c r="I699" i="1"/>
  <c r="H699" i="1"/>
  <c r="G699" i="1"/>
  <c r="K699" i="1"/>
  <c r="J660" i="1"/>
  <c r="E660" i="1"/>
  <c r="I660" i="1"/>
  <c r="M660" i="1"/>
  <c r="F660" i="1"/>
  <c r="G660" i="1"/>
  <c r="K660" i="1"/>
  <c r="D660" i="1"/>
  <c r="H660" i="1"/>
  <c r="L660" i="1"/>
  <c r="G647" i="1"/>
  <c r="H647" i="1"/>
  <c r="F647" i="1"/>
  <c r="J647" i="1"/>
  <c r="K647" i="1"/>
  <c r="D647" i="1"/>
  <c r="L647" i="1"/>
  <c r="E647" i="1"/>
  <c r="I647" i="1"/>
  <c r="M647" i="1"/>
  <c r="I77" i="1"/>
  <c r="F77" i="1"/>
  <c r="I389" i="1"/>
  <c r="F389" i="1"/>
  <c r="I376" i="1"/>
  <c r="F376" i="1"/>
  <c r="I363" i="1"/>
  <c r="F363" i="1"/>
  <c r="I350" i="1"/>
  <c r="F350" i="1"/>
  <c r="I337" i="1"/>
  <c r="F337" i="1"/>
  <c r="I324" i="1"/>
  <c r="F324" i="1"/>
  <c r="I311" i="1"/>
  <c r="F311" i="1"/>
  <c r="I298" i="1"/>
  <c r="F298" i="1"/>
  <c r="I285" i="1"/>
  <c r="F285" i="1"/>
  <c r="I272" i="1"/>
  <c r="F272" i="1"/>
  <c r="I259" i="1"/>
  <c r="F259" i="1"/>
  <c r="I246" i="1"/>
  <c r="F246" i="1"/>
  <c r="I233" i="1"/>
  <c r="F233" i="1"/>
  <c r="I220" i="1"/>
  <c r="F220" i="1"/>
  <c r="I207" i="1"/>
  <c r="F207" i="1"/>
  <c r="I194" i="1"/>
  <c r="F194" i="1"/>
  <c r="I181" i="1"/>
  <c r="F181" i="1"/>
  <c r="I168" i="1"/>
  <c r="F168" i="1"/>
  <c r="I155" i="1"/>
  <c r="F155" i="1"/>
  <c r="I142" i="1"/>
  <c r="F142" i="1"/>
  <c r="I129" i="1"/>
  <c r="F129" i="1"/>
  <c r="I116" i="1"/>
  <c r="F116" i="1"/>
  <c r="I103" i="1"/>
  <c r="F103" i="1"/>
  <c r="I90" i="1"/>
  <c r="F90" i="1"/>
  <c r="I64" i="1"/>
  <c r="F64" i="1"/>
  <c r="I51" i="1"/>
  <c r="F51" i="1"/>
  <c r="I38" i="1"/>
  <c r="F38" i="1"/>
  <c r="B400" i="1"/>
  <c r="B399" i="1"/>
  <c r="B398" i="1"/>
  <c r="B397" i="1"/>
  <c r="B396" i="1"/>
  <c r="B395" i="1"/>
  <c r="B394" i="1"/>
  <c r="B393" i="1"/>
  <c r="B392" i="1"/>
  <c r="B391" i="1"/>
  <c r="B390" i="1"/>
  <c r="B387" i="1"/>
  <c r="B386" i="1"/>
  <c r="B385" i="1"/>
  <c r="B384" i="1"/>
  <c r="B383" i="1"/>
  <c r="B382" i="1"/>
  <c r="B381" i="1"/>
  <c r="B380" i="1"/>
  <c r="B379" i="1"/>
  <c r="B378" i="1"/>
  <c r="B377" i="1"/>
  <c r="B374" i="1"/>
  <c r="B373" i="1"/>
  <c r="B372" i="1"/>
  <c r="B371" i="1"/>
  <c r="B370" i="1"/>
  <c r="B369" i="1"/>
  <c r="B368" i="1"/>
  <c r="B367" i="1"/>
  <c r="B366" i="1"/>
  <c r="B365" i="1"/>
  <c r="B364" i="1"/>
  <c r="B361" i="1"/>
  <c r="B360" i="1"/>
  <c r="B359" i="1"/>
  <c r="B358" i="1"/>
  <c r="B357" i="1"/>
  <c r="B356" i="1"/>
  <c r="B355" i="1"/>
  <c r="B354" i="1"/>
  <c r="B353" i="1"/>
  <c r="B352" i="1"/>
  <c r="B351" i="1"/>
  <c r="B348" i="1"/>
  <c r="B347" i="1"/>
  <c r="B346" i="1"/>
  <c r="B345" i="1"/>
  <c r="B344" i="1"/>
  <c r="B343" i="1"/>
  <c r="B342" i="1"/>
  <c r="B341" i="1"/>
  <c r="B340" i="1"/>
  <c r="B339" i="1"/>
  <c r="B338" i="1"/>
  <c r="B335" i="1"/>
  <c r="B334" i="1"/>
  <c r="B333" i="1"/>
  <c r="B332" i="1"/>
  <c r="B331" i="1"/>
  <c r="B330" i="1"/>
  <c r="B329" i="1"/>
  <c r="B328" i="1"/>
  <c r="B327" i="1"/>
  <c r="B326" i="1"/>
  <c r="B325" i="1"/>
  <c r="B322" i="1"/>
  <c r="B321" i="1"/>
  <c r="B320" i="1"/>
  <c r="B319" i="1"/>
  <c r="B318" i="1"/>
  <c r="B317" i="1"/>
  <c r="B316" i="1"/>
  <c r="B315" i="1"/>
  <c r="B314" i="1"/>
  <c r="B313" i="1"/>
  <c r="B312" i="1"/>
  <c r="B309" i="1"/>
  <c r="B308" i="1"/>
  <c r="B307" i="1"/>
  <c r="B306" i="1"/>
  <c r="B305" i="1"/>
  <c r="B304" i="1"/>
  <c r="B303" i="1"/>
  <c r="B302" i="1"/>
  <c r="B301" i="1"/>
  <c r="B300" i="1"/>
  <c r="B299" i="1"/>
  <c r="B296" i="1"/>
  <c r="B295" i="1"/>
  <c r="B294" i="1"/>
  <c r="B293" i="1"/>
  <c r="B292" i="1"/>
  <c r="B291" i="1"/>
  <c r="B290" i="1"/>
  <c r="B289" i="1"/>
  <c r="B288" i="1"/>
  <c r="B287" i="1"/>
  <c r="B286" i="1"/>
  <c r="B283" i="1"/>
  <c r="B282" i="1"/>
  <c r="B281" i="1"/>
  <c r="B280" i="1"/>
  <c r="B279" i="1"/>
  <c r="B278" i="1"/>
  <c r="B277" i="1"/>
  <c r="B276" i="1"/>
  <c r="B275" i="1"/>
  <c r="B274" i="1"/>
  <c r="B273" i="1"/>
  <c r="B270" i="1"/>
  <c r="B269" i="1"/>
  <c r="B268" i="1"/>
  <c r="B267" i="1"/>
  <c r="B266" i="1"/>
  <c r="B265" i="1"/>
  <c r="B264" i="1"/>
  <c r="B263" i="1"/>
  <c r="B262" i="1"/>
  <c r="B261" i="1"/>
  <c r="B260" i="1"/>
  <c r="B257" i="1"/>
  <c r="B256" i="1"/>
  <c r="B255" i="1"/>
  <c r="B254" i="1"/>
  <c r="B253" i="1"/>
  <c r="B252" i="1"/>
  <c r="B251" i="1"/>
  <c r="B250" i="1"/>
  <c r="B249" i="1"/>
  <c r="B248" i="1"/>
  <c r="B247" i="1"/>
  <c r="B244" i="1"/>
  <c r="B243" i="1"/>
  <c r="B242" i="1"/>
  <c r="B241" i="1"/>
  <c r="B240" i="1"/>
  <c r="B239" i="1"/>
  <c r="B238" i="1"/>
  <c r="B237" i="1"/>
  <c r="B236" i="1"/>
  <c r="B235" i="1"/>
  <c r="B234" i="1"/>
  <c r="B231" i="1"/>
  <c r="B230" i="1"/>
  <c r="B229" i="1"/>
  <c r="B228" i="1"/>
  <c r="B227" i="1"/>
  <c r="B226" i="1"/>
  <c r="B225" i="1"/>
  <c r="B224" i="1"/>
  <c r="B223" i="1"/>
  <c r="B222" i="1"/>
  <c r="B221" i="1"/>
  <c r="B218" i="1"/>
  <c r="B217" i="1"/>
  <c r="B216" i="1"/>
  <c r="B215" i="1"/>
  <c r="B214" i="1"/>
  <c r="B213" i="1"/>
  <c r="B212" i="1"/>
  <c r="B211" i="1"/>
  <c r="B210" i="1"/>
  <c r="B209" i="1"/>
  <c r="B208" i="1"/>
  <c r="B205" i="1"/>
  <c r="B204" i="1"/>
  <c r="B203" i="1"/>
  <c r="B202" i="1"/>
  <c r="B201" i="1"/>
  <c r="B200" i="1"/>
  <c r="B199" i="1"/>
  <c r="B198" i="1"/>
  <c r="B197" i="1"/>
  <c r="B196" i="1"/>
  <c r="B195" i="1"/>
  <c r="B192" i="1"/>
  <c r="B191" i="1"/>
  <c r="B190" i="1"/>
  <c r="B189" i="1"/>
  <c r="B188" i="1"/>
  <c r="B187" i="1"/>
  <c r="B186" i="1"/>
  <c r="B185" i="1"/>
  <c r="B184" i="1"/>
  <c r="B183" i="1"/>
  <c r="B182" i="1"/>
  <c r="B179" i="1"/>
  <c r="B178" i="1"/>
  <c r="B177" i="1"/>
  <c r="B176" i="1"/>
  <c r="B175" i="1"/>
  <c r="B174" i="1"/>
  <c r="B173" i="1"/>
  <c r="B172" i="1"/>
  <c r="B171" i="1"/>
  <c r="B170" i="1"/>
  <c r="B169" i="1"/>
  <c r="B166" i="1"/>
  <c r="B165" i="1"/>
  <c r="B164" i="1"/>
  <c r="B163" i="1"/>
  <c r="B162" i="1"/>
  <c r="B161" i="1"/>
  <c r="B160" i="1"/>
  <c r="B159" i="1"/>
  <c r="B158" i="1"/>
  <c r="B157" i="1"/>
  <c r="B156" i="1"/>
  <c r="B153" i="1"/>
  <c r="B152" i="1"/>
  <c r="B151" i="1"/>
  <c r="B150" i="1"/>
  <c r="B149" i="1"/>
  <c r="B148" i="1"/>
  <c r="B147" i="1"/>
  <c r="B146" i="1"/>
  <c r="B145" i="1"/>
  <c r="B144" i="1"/>
  <c r="B143" i="1"/>
  <c r="B140" i="1"/>
  <c r="B139" i="1"/>
  <c r="B138" i="1"/>
  <c r="B137" i="1"/>
  <c r="B136" i="1"/>
  <c r="B135" i="1"/>
  <c r="B134" i="1"/>
  <c r="B133" i="1"/>
  <c r="B132" i="1"/>
  <c r="B131" i="1"/>
  <c r="B130" i="1"/>
  <c r="B127" i="1"/>
  <c r="B126" i="1"/>
  <c r="B125" i="1"/>
  <c r="B124" i="1"/>
  <c r="B123" i="1"/>
  <c r="B122" i="1"/>
  <c r="B121" i="1"/>
  <c r="B120" i="1"/>
  <c r="B119" i="1"/>
  <c r="B118" i="1"/>
  <c r="B117" i="1"/>
  <c r="B114" i="1"/>
  <c r="B113" i="1"/>
  <c r="B112" i="1"/>
  <c r="B111" i="1"/>
  <c r="B110" i="1"/>
  <c r="B109" i="1"/>
  <c r="B108" i="1"/>
  <c r="B107" i="1"/>
  <c r="B106" i="1"/>
  <c r="B105" i="1"/>
  <c r="B104" i="1"/>
  <c r="B101" i="1"/>
  <c r="B100" i="1"/>
  <c r="B99" i="1"/>
  <c r="B98" i="1"/>
  <c r="B97" i="1"/>
  <c r="B96" i="1"/>
  <c r="B95" i="1"/>
  <c r="B94" i="1"/>
  <c r="B93" i="1"/>
  <c r="B92" i="1"/>
  <c r="B91" i="1"/>
  <c r="B88" i="1"/>
  <c r="B87" i="1"/>
  <c r="B86" i="1"/>
  <c r="B85" i="1"/>
  <c r="B84" i="1"/>
  <c r="B83" i="1"/>
  <c r="B82" i="1"/>
  <c r="B81" i="1"/>
  <c r="B80" i="1"/>
  <c r="B79" i="1"/>
  <c r="B78" i="1"/>
  <c r="B75" i="1"/>
  <c r="B74" i="1"/>
  <c r="B73" i="1"/>
  <c r="B72" i="1"/>
  <c r="B71" i="1"/>
  <c r="B70" i="1"/>
  <c r="B69" i="1"/>
  <c r="B68" i="1"/>
  <c r="B67" i="1"/>
  <c r="B66" i="1"/>
  <c r="B65" i="1"/>
  <c r="B62" i="1"/>
  <c r="B61" i="1"/>
  <c r="B60" i="1"/>
  <c r="B59" i="1"/>
  <c r="B58" i="1"/>
  <c r="B57" i="1"/>
  <c r="B56" i="1"/>
  <c r="B55" i="1"/>
  <c r="B54" i="1"/>
  <c r="B53" i="1"/>
  <c r="B52" i="1"/>
  <c r="B49" i="1"/>
  <c r="B48" i="1"/>
  <c r="B47" i="1"/>
  <c r="B46" i="1"/>
  <c r="B45" i="1"/>
  <c r="B44" i="1"/>
  <c r="B43" i="1"/>
  <c r="B42" i="1"/>
  <c r="B41" i="1"/>
  <c r="B40" i="1"/>
  <c r="B39" i="1"/>
  <c r="B36" i="1"/>
  <c r="B35" i="1"/>
  <c r="B34" i="1"/>
  <c r="B33" i="1"/>
  <c r="B32" i="1"/>
  <c r="B31" i="1"/>
  <c r="B30" i="1"/>
  <c r="B29" i="1"/>
  <c r="B28" i="1"/>
  <c r="B27" i="1"/>
  <c r="B26" i="1"/>
  <c r="B4" i="3"/>
  <c r="I25" i="1"/>
  <c r="F25" i="1"/>
  <c r="C25" i="1"/>
  <c r="I12" i="1"/>
  <c r="F12" i="1"/>
  <c r="B23" i="1"/>
  <c r="B22" i="1"/>
  <c r="B21" i="1"/>
  <c r="B20" i="1"/>
  <c r="B19" i="1"/>
  <c r="B18" i="1"/>
  <c r="B17" i="1"/>
  <c r="B16" i="1"/>
  <c r="B15" i="1"/>
  <c r="B14" i="1"/>
  <c r="B13" i="1"/>
  <c r="C12" i="1"/>
  <c r="E269" i="4" l="1"/>
  <c r="I269" i="4"/>
  <c r="M269" i="4"/>
  <c r="E270" i="4"/>
  <c r="I270" i="4"/>
  <c r="M270" i="4"/>
  <c r="E271" i="4"/>
  <c r="I271" i="4"/>
  <c r="M271" i="4"/>
  <c r="E272" i="4"/>
  <c r="I272" i="4"/>
  <c r="M272" i="4"/>
  <c r="E273" i="4"/>
  <c r="I273" i="4"/>
  <c r="M273" i="4"/>
  <c r="E274" i="4"/>
  <c r="I274" i="4"/>
  <c r="M274" i="4"/>
  <c r="E275" i="4"/>
  <c r="I275" i="4"/>
  <c r="M275" i="4"/>
  <c r="E276" i="4"/>
  <c r="I276" i="4"/>
  <c r="M276" i="4"/>
  <c r="E277" i="4"/>
  <c r="I277" i="4"/>
  <c r="M277" i="4"/>
  <c r="E278" i="4"/>
  <c r="I278" i="4"/>
  <c r="M278" i="4"/>
  <c r="E279" i="4"/>
  <c r="I279" i="4"/>
  <c r="M279" i="4"/>
  <c r="E280" i="4"/>
  <c r="I280" i="4"/>
  <c r="M280" i="4"/>
  <c r="E281" i="4"/>
  <c r="I281" i="4"/>
  <c r="M281" i="4"/>
  <c r="E282" i="4"/>
  <c r="I282" i="4"/>
  <c r="M282" i="4"/>
  <c r="E283" i="4"/>
  <c r="I283" i="4"/>
  <c r="M283" i="4"/>
  <c r="E284" i="4"/>
  <c r="I284" i="4"/>
  <c r="M284" i="4"/>
  <c r="E285" i="4"/>
  <c r="I285" i="4"/>
  <c r="M285" i="4"/>
  <c r="E286" i="4"/>
  <c r="I286" i="4"/>
  <c r="M286" i="4"/>
  <c r="E287" i="4"/>
  <c r="I287" i="4"/>
  <c r="M287" i="4"/>
  <c r="E288" i="4"/>
  <c r="I288" i="4"/>
  <c r="M288" i="4"/>
  <c r="E289" i="4"/>
  <c r="I289" i="4"/>
  <c r="M289" i="4"/>
  <c r="E290" i="4"/>
  <c r="I290" i="4"/>
  <c r="M290" i="4"/>
  <c r="E291" i="4"/>
  <c r="I291" i="4"/>
  <c r="M291" i="4"/>
  <c r="E292" i="4"/>
  <c r="I292" i="4"/>
  <c r="M292" i="4"/>
  <c r="E293" i="4"/>
  <c r="I293" i="4"/>
  <c r="M293" i="4"/>
  <c r="E294" i="4"/>
  <c r="I294" i="4"/>
  <c r="M294" i="4"/>
  <c r="E295" i="4"/>
  <c r="I295" i="4"/>
  <c r="M295" i="4"/>
  <c r="E296" i="4"/>
  <c r="I296" i="4"/>
  <c r="M296" i="4"/>
  <c r="F269" i="4"/>
  <c r="J269" i="4"/>
  <c r="N269" i="4"/>
  <c r="F270" i="4"/>
  <c r="J270" i="4"/>
  <c r="N270" i="4"/>
  <c r="F271" i="4"/>
  <c r="J271" i="4"/>
  <c r="N271" i="4"/>
  <c r="F272" i="4"/>
  <c r="J272" i="4"/>
  <c r="N272" i="4"/>
  <c r="F273" i="4"/>
  <c r="J273" i="4"/>
  <c r="N273" i="4"/>
  <c r="F274" i="4"/>
  <c r="J274" i="4"/>
  <c r="N274" i="4"/>
  <c r="F275" i="4"/>
  <c r="J275" i="4"/>
  <c r="N275" i="4"/>
  <c r="F276" i="4"/>
  <c r="J276" i="4"/>
  <c r="N276" i="4"/>
  <c r="F277" i="4"/>
  <c r="J277" i="4"/>
  <c r="N277" i="4"/>
  <c r="F278" i="4"/>
  <c r="J278" i="4"/>
  <c r="N278" i="4"/>
  <c r="F279" i="4"/>
  <c r="J279" i="4"/>
  <c r="N279" i="4"/>
  <c r="F280" i="4"/>
  <c r="J280" i="4"/>
  <c r="N280" i="4"/>
  <c r="F281" i="4"/>
  <c r="J281" i="4"/>
  <c r="N281" i="4"/>
  <c r="F282" i="4"/>
  <c r="J282" i="4"/>
  <c r="N282" i="4"/>
  <c r="F283" i="4"/>
  <c r="J283" i="4"/>
  <c r="N283" i="4"/>
  <c r="F284" i="4"/>
  <c r="J284" i="4"/>
  <c r="N284" i="4"/>
  <c r="C269" i="4"/>
  <c r="G269" i="4"/>
  <c r="K269" i="4"/>
  <c r="C270" i="4"/>
  <c r="G270" i="4"/>
  <c r="K270" i="4"/>
  <c r="C271" i="4"/>
  <c r="G271" i="4"/>
  <c r="K271" i="4"/>
  <c r="C272" i="4"/>
  <c r="G272" i="4"/>
  <c r="K272" i="4"/>
  <c r="C273" i="4"/>
  <c r="G273" i="4"/>
  <c r="K273" i="4"/>
  <c r="C274" i="4"/>
  <c r="G274" i="4"/>
  <c r="K274" i="4"/>
  <c r="C275" i="4"/>
  <c r="G275" i="4"/>
  <c r="K275" i="4"/>
  <c r="C276" i="4"/>
  <c r="G276" i="4"/>
  <c r="K276" i="4"/>
  <c r="C277" i="4"/>
  <c r="G277" i="4"/>
  <c r="K277" i="4"/>
  <c r="C278" i="4"/>
  <c r="G278" i="4"/>
  <c r="K278" i="4"/>
  <c r="C279" i="4"/>
  <c r="G279" i="4"/>
  <c r="K279" i="4"/>
  <c r="C280" i="4"/>
  <c r="G280" i="4"/>
  <c r="K280" i="4"/>
  <c r="C281" i="4"/>
  <c r="G281" i="4"/>
  <c r="K281" i="4"/>
  <c r="C282" i="4"/>
  <c r="G282" i="4"/>
  <c r="K282" i="4"/>
  <c r="C283" i="4"/>
  <c r="G283" i="4"/>
  <c r="K283" i="4"/>
  <c r="C284" i="4"/>
  <c r="G284" i="4"/>
  <c r="K284" i="4"/>
  <c r="C285" i="4"/>
  <c r="G285" i="4"/>
  <c r="K285" i="4"/>
  <c r="C286" i="4"/>
  <c r="G286" i="4"/>
  <c r="K286" i="4"/>
  <c r="C287" i="4"/>
  <c r="G287" i="4"/>
  <c r="K287" i="4"/>
  <c r="C288" i="4"/>
  <c r="G288" i="4"/>
  <c r="K288" i="4"/>
  <c r="C289" i="4"/>
  <c r="G289" i="4"/>
  <c r="K289" i="4"/>
  <c r="C290" i="4"/>
  <c r="G290" i="4"/>
  <c r="K290" i="4"/>
  <c r="C291" i="4"/>
  <c r="G291" i="4"/>
  <c r="K291" i="4"/>
  <c r="C292" i="4"/>
  <c r="G292" i="4"/>
  <c r="K292" i="4"/>
  <c r="C293" i="4"/>
  <c r="G293" i="4"/>
  <c r="K293" i="4"/>
  <c r="C294" i="4"/>
  <c r="G294" i="4"/>
  <c r="K294" i="4"/>
  <c r="C295" i="4"/>
  <c r="G295" i="4"/>
  <c r="K295" i="4"/>
  <c r="C296" i="4"/>
  <c r="G296" i="4"/>
  <c r="D269" i="4"/>
  <c r="H270" i="4"/>
  <c r="L271" i="4"/>
  <c r="H274" i="4"/>
  <c r="L275" i="4"/>
  <c r="H278" i="4"/>
  <c r="L279" i="4"/>
  <c r="H282" i="4"/>
  <c r="L283" i="4"/>
  <c r="D285" i="4"/>
  <c r="L285" i="4"/>
  <c r="H286" i="4"/>
  <c r="D287" i="4"/>
  <c r="L287" i="4"/>
  <c r="H288" i="4"/>
  <c r="D289" i="4"/>
  <c r="L289" i="4"/>
  <c r="H290" i="4"/>
  <c r="D291" i="4"/>
  <c r="L291" i="4"/>
  <c r="H292" i="4"/>
  <c r="D293" i="4"/>
  <c r="L293" i="4"/>
  <c r="H294" i="4"/>
  <c r="D295" i="4"/>
  <c r="L295" i="4"/>
  <c r="H296" i="4"/>
  <c r="N296" i="4"/>
  <c r="F297" i="4"/>
  <c r="J297" i="4"/>
  <c r="N297" i="4"/>
  <c r="F298" i="4"/>
  <c r="J298" i="4"/>
  <c r="N298" i="4"/>
  <c r="F299" i="4"/>
  <c r="J299" i="4"/>
  <c r="N299" i="4"/>
  <c r="F300" i="4"/>
  <c r="J300" i="4"/>
  <c r="N300" i="4"/>
  <c r="F301" i="4"/>
  <c r="J301" i="4"/>
  <c r="N301" i="4"/>
  <c r="F302" i="4"/>
  <c r="J302" i="4"/>
  <c r="N302" i="4"/>
  <c r="F303" i="4"/>
  <c r="J303" i="4"/>
  <c r="N303" i="4"/>
  <c r="F304" i="4"/>
  <c r="J304" i="4"/>
  <c r="N304" i="4"/>
  <c r="F305" i="4"/>
  <c r="J305" i="4"/>
  <c r="N305" i="4"/>
  <c r="F306" i="4"/>
  <c r="J306" i="4"/>
  <c r="N306" i="4"/>
  <c r="F307" i="4"/>
  <c r="J307" i="4"/>
  <c r="N307" i="4"/>
  <c r="F308" i="4"/>
  <c r="J308" i="4"/>
  <c r="N308" i="4"/>
  <c r="F309" i="4"/>
  <c r="J309" i="4"/>
  <c r="N309" i="4"/>
  <c r="F310" i="4"/>
  <c r="J310" i="4"/>
  <c r="N310" i="4"/>
  <c r="F311" i="4"/>
  <c r="J311" i="4"/>
  <c r="N311" i="4"/>
  <c r="F312" i="4"/>
  <c r="J312" i="4"/>
  <c r="N312" i="4"/>
  <c r="F313" i="4"/>
  <c r="J313" i="4"/>
  <c r="N313" i="4"/>
  <c r="F314" i="4"/>
  <c r="J314" i="4"/>
  <c r="N314" i="4"/>
  <c r="F315" i="4"/>
  <c r="J315" i="4"/>
  <c r="N315" i="4"/>
  <c r="F316" i="4"/>
  <c r="J316" i="4"/>
  <c r="N316" i="4"/>
  <c r="F317" i="4"/>
  <c r="H269" i="4"/>
  <c r="L270" i="4"/>
  <c r="D272" i="4"/>
  <c r="H273" i="4"/>
  <c r="L274" i="4"/>
  <c r="D276" i="4"/>
  <c r="H277" i="4"/>
  <c r="L278" i="4"/>
  <c r="D280" i="4"/>
  <c r="H281" i="4"/>
  <c r="L282" i="4"/>
  <c r="D284" i="4"/>
  <c r="F285" i="4"/>
  <c r="N285" i="4"/>
  <c r="J286" i="4"/>
  <c r="F287" i="4"/>
  <c r="N287" i="4"/>
  <c r="J288" i="4"/>
  <c r="F289" i="4"/>
  <c r="N289" i="4"/>
  <c r="J290" i="4"/>
  <c r="F291" i="4"/>
  <c r="N291" i="4"/>
  <c r="J292" i="4"/>
  <c r="F293" i="4"/>
  <c r="N293" i="4"/>
  <c r="J294" i="4"/>
  <c r="F295" i="4"/>
  <c r="N295" i="4"/>
  <c r="J296" i="4"/>
  <c r="C297" i="4"/>
  <c r="G297" i="4"/>
  <c r="K297" i="4"/>
  <c r="C298" i="4"/>
  <c r="G298" i="4"/>
  <c r="K298" i="4"/>
  <c r="C299" i="4"/>
  <c r="G299" i="4"/>
  <c r="K299" i="4"/>
  <c r="C300" i="4"/>
  <c r="G300" i="4"/>
  <c r="K300" i="4"/>
  <c r="C301" i="4"/>
  <c r="G301" i="4"/>
  <c r="K301" i="4"/>
  <c r="C302" i="4"/>
  <c r="G302" i="4"/>
  <c r="K302" i="4"/>
  <c r="C303" i="4"/>
  <c r="G303" i="4"/>
  <c r="K303" i="4"/>
  <c r="C304" i="4"/>
  <c r="G304" i="4"/>
  <c r="K304" i="4"/>
  <c r="C305" i="4"/>
  <c r="G305" i="4"/>
  <c r="K305" i="4"/>
  <c r="C306" i="4"/>
  <c r="G306" i="4"/>
  <c r="L269" i="4"/>
  <c r="D271" i="4"/>
  <c r="H272" i="4"/>
  <c r="L273" i="4"/>
  <c r="H276" i="4"/>
  <c r="L277" i="4"/>
  <c r="H280" i="4"/>
  <c r="L281" i="4"/>
  <c r="D283" i="4"/>
  <c r="H284" i="4"/>
  <c r="H285" i="4"/>
  <c r="D286" i="4"/>
  <c r="L286" i="4"/>
  <c r="H287" i="4"/>
  <c r="D288" i="4"/>
  <c r="L288" i="4"/>
  <c r="H289" i="4"/>
  <c r="D290" i="4"/>
  <c r="L290" i="4"/>
  <c r="H291" i="4"/>
  <c r="D292" i="4"/>
  <c r="L292" i="4"/>
  <c r="H293" i="4"/>
  <c r="D294" i="4"/>
  <c r="L294" i="4"/>
  <c r="H295" i="4"/>
  <c r="D296" i="4"/>
  <c r="K296" i="4"/>
  <c r="D297" i="4"/>
  <c r="H297" i="4"/>
  <c r="L297" i="4"/>
  <c r="D298" i="4"/>
  <c r="H298" i="4"/>
  <c r="L298" i="4"/>
  <c r="D299" i="4"/>
  <c r="H299" i="4"/>
  <c r="L299" i="4"/>
  <c r="D300" i="4"/>
  <c r="H300" i="4"/>
  <c r="L300" i="4"/>
  <c r="D301" i="4"/>
  <c r="H301" i="4"/>
  <c r="L301" i="4"/>
  <c r="D302" i="4"/>
  <c r="H302" i="4"/>
  <c r="L302" i="4"/>
  <c r="D303" i="4"/>
  <c r="H303" i="4"/>
  <c r="L303" i="4"/>
  <c r="D304" i="4"/>
  <c r="H304" i="4"/>
  <c r="L304" i="4"/>
  <c r="D305" i="4"/>
  <c r="H305" i="4"/>
  <c r="L305" i="4"/>
  <c r="D306" i="4"/>
  <c r="H306" i="4"/>
  <c r="L306" i="4"/>
  <c r="D307" i="4"/>
  <c r="H307" i="4"/>
  <c r="L307" i="4"/>
  <c r="D308" i="4"/>
  <c r="H308" i="4"/>
  <c r="L308" i="4"/>
  <c r="D309" i="4"/>
  <c r="H309" i="4"/>
  <c r="L309" i="4"/>
  <c r="D310" i="4"/>
  <c r="H310" i="4"/>
  <c r="L310" i="4"/>
  <c r="D311" i="4"/>
  <c r="H311" i="4"/>
  <c r="L311" i="4"/>
  <c r="D312" i="4"/>
  <c r="H312" i="4"/>
  <c r="L312" i="4"/>
  <c r="D313" i="4"/>
  <c r="H313" i="4"/>
  <c r="L313" i="4"/>
  <c r="D314" i="4"/>
  <c r="H314" i="4"/>
  <c r="L314" i="4"/>
  <c r="D315" i="4"/>
  <c r="D270" i="4"/>
  <c r="H275" i="4"/>
  <c r="L280" i="4"/>
  <c r="J285" i="4"/>
  <c r="F288" i="4"/>
  <c r="N290" i="4"/>
  <c r="J293" i="4"/>
  <c r="F296" i="4"/>
  <c r="M297" i="4"/>
  <c r="E299" i="4"/>
  <c r="I300" i="4"/>
  <c r="M301" i="4"/>
  <c r="E303" i="4"/>
  <c r="I304" i="4"/>
  <c r="M305" i="4"/>
  <c r="M306" i="4"/>
  <c r="I307" i="4"/>
  <c r="E308" i="4"/>
  <c r="M308" i="4"/>
  <c r="I309" i="4"/>
  <c r="E310" i="4"/>
  <c r="M310" i="4"/>
  <c r="I311" i="4"/>
  <c r="E312" i="4"/>
  <c r="M312" i="4"/>
  <c r="I313" i="4"/>
  <c r="E314" i="4"/>
  <c r="M314" i="4"/>
  <c r="H315" i="4"/>
  <c r="M315" i="4"/>
  <c r="G316" i="4"/>
  <c r="L316" i="4"/>
  <c r="E317" i="4"/>
  <c r="J317" i="4"/>
  <c r="N317" i="4"/>
  <c r="F318" i="4"/>
  <c r="J318" i="4"/>
  <c r="N318" i="4"/>
  <c r="F319" i="4"/>
  <c r="J319" i="4"/>
  <c r="N319" i="4"/>
  <c r="F320" i="4"/>
  <c r="J320" i="4"/>
  <c r="N320" i="4"/>
  <c r="F321" i="4"/>
  <c r="J321" i="4"/>
  <c r="N321" i="4"/>
  <c r="F322" i="4"/>
  <c r="J322" i="4"/>
  <c r="N322" i="4"/>
  <c r="F323" i="4"/>
  <c r="J323" i="4"/>
  <c r="N323" i="4"/>
  <c r="F324" i="4"/>
  <c r="J324" i="4"/>
  <c r="N324" i="4"/>
  <c r="F325" i="4"/>
  <c r="J325" i="4"/>
  <c r="N325" i="4"/>
  <c r="F326" i="4"/>
  <c r="J326" i="4"/>
  <c r="N326" i="4"/>
  <c r="F327" i="4"/>
  <c r="J327" i="4"/>
  <c r="N327" i="4"/>
  <c r="K268" i="4"/>
  <c r="G268" i="4"/>
  <c r="C268" i="4"/>
  <c r="F260" i="4"/>
  <c r="J260" i="4"/>
  <c r="N260" i="4"/>
  <c r="F261" i="4"/>
  <c r="J261" i="4"/>
  <c r="N261" i="4"/>
  <c r="F262" i="4"/>
  <c r="J262" i="4"/>
  <c r="N262" i="4"/>
  <c r="F263" i="4"/>
  <c r="J263" i="4"/>
  <c r="N263" i="4"/>
  <c r="F241" i="4"/>
  <c r="J241" i="4"/>
  <c r="N241" i="4"/>
  <c r="F242" i="4"/>
  <c r="J242" i="4"/>
  <c r="N242" i="4"/>
  <c r="F243" i="4"/>
  <c r="J243" i="4"/>
  <c r="N243" i="4"/>
  <c r="F244" i="4"/>
  <c r="J244" i="4"/>
  <c r="N244" i="4"/>
  <c r="F245" i="4"/>
  <c r="J245" i="4"/>
  <c r="N245" i="4"/>
  <c r="F246" i="4"/>
  <c r="J246" i="4"/>
  <c r="N246" i="4"/>
  <c r="F247" i="4"/>
  <c r="J247" i="4"/>
  <c r="N247" i="4"/>
  <c r="F248" i="4"/>
  <c r="J248" i="4"/>
  <c r="N248" i="4"/>
  <c r="F249" i="4"/>
  <c r="J249" i="4"/>
  <c r="N249" i="4"/>
  <c r="F250" i="4"/>
  <c r="J250" i="4"/>
  <c r="N250" i="4"/>
  <c r="F251" i="4"/>
  <c r="J251" i="4"/>
  <c r="N251" i="4"/>
  <c r="F252" i="4"/>
  <c r="J252" i="4"/>
  <c r="N252" i="4"/>
  <c r="F253" i="4"/>
  <c r="J253" i="4"/>
  <c r="N253" i="4"/>
  <c r="F254" i="4"/>
  <c r="J254" i="4"/>
  <c r="N254" i="4"/>
  <c r="F255" i="4"/>
  <c r="J255" i="4"/>
  <c r="N255" i="4"/>
  <c r="F256" i="4"/>
  <c r="J256" i="4"/>
  <c r="N256" i="4"/>
  <c r="F257" i="4"/>
  <c r="J257" i="4"/>
  <c r="N257" i="4"/>
  <c r="F258" i="4"/>
  <c r="J258" i="4"/>
  <c r="N258" i="4"/>
  <c r="F259" i="4"/>
  <c r="J259" i="4"/>
  <c r="N259" i="4"/>
  <c r="F212" i="4"/>
  <c r="J212" i="4"/>
  <c r="N212" i="4"/>
  <c r="H271" i="4"/>
  <c r="L276" i="4"/>
  <c r="D282" i="4"/>
  <c r="F286" i="4"/>
  <c r="N288" i="4"/>
  <c r="J291" i="4"/>
  <c r="F294" i="4"/>
  <c r="L296" i="4"/>
  <c r="E298" i="4"/>
  <c r="I299" i="4"/>
  <c r="M300" i="4"/>
  <c r="E302" i="4"/>
  <c r="I303" i="4"/>
  <c r="M304" i="4"/>
  <c r="E306" i="4"/>
  <c r="C307" i="4"/>
  <c r="K307" i="4"/>
  <c r="G308" i="4"/>
  <c r="C309" i="4"/>
  <c r="K309" i="4"/>
  <c r="G310" i="4"/>
  <c r="C311" i="4"/>
  <c r="K311" i="4"/>
  <c r="G312" i="4"/>
  <c r="C313" i="4"/>
  <c r="K313" i="4"/>
  <c r="G314" i="4"/>
  <c r="C315" i="4"/>
  <c r="I315" i="4"/>
  <c r="C316" i="4"/>
  <c r="H316" i="4"/>
  <c r="M316" i="4"/>
  <c r="G317" i="4"/>
  <c r="K317" i="4"/>
  <c r="C318" i="4"/>
  <c r="G318" i="4"/>
  <c r="K318" i="4"/>
  <c r="C319" i="4"/>
  <c r="G319" i="4"/>
  <c r="K319" i="4"/>
  <c r="C320" i="4"/>
  <c r="G320" i="4"/>
  <c r="K320" i="4"/>
  <c r="C321" i="4"/>
  <c r="G321" i="4"/>
  <c r="K321" i="4"/>
  <c r="C322" i="4"/>
  <c r="G322" i="4"/>
  <c r="K322" i="4"/>
  <c r="C323" i="4"/>
  <c r="G323" i="4"/>
  <c r="K323" i="4"/>
  <c r="C324" i="4"/>
  <c r="G324" i="4"/>
  <c r="K324" i="4"/>
  <c r="C325" i="4"/>
  <c r="G325" i="4"/>
  <c r="K325" i="4"/>
  <c r="C326" i="4"/>
  <c r="G326" i="4"/>
  <c r="K326" i="4"/>
  <c r="C327" i="4"/>
  <c r="G327" i="4"/>
  <c r="K327" i="4"/>
  <c r="N268" i="4"/>
  <c r="J268" i="4"/>
  <c r="F268" i="4"/>
  <c r="C260" i="4"/>
  <c r="G260" i="4"/>
  <c r="K260" i="4"/>
  <c r="C261" i="4"/>
  <c r="G261" i="4"/>
  <c r="K261" i="4"/>
  <c r="C262" i="4"/>
  <c r="G262" i="4"/>
  <c r="K262" i="4"/>
  <c r="C263" i="4"/>
  <c r="G263" i="4"/>
  <c r="K263" i="4"/>
  <c r="C241" i="4"/>
  <c r="G241" i="4"/>
  <c r="K241" i="4"/>
  <c r="C242" i="4"/>
  <c r="G242" i="4"/>
  <c r="K242" i="4"/>
  <c r="L272" i="4"/>
  <c r="D278" i="4"/>
  <c r="H283" i="4"/>
  <c r="N286" i="4"/>
  <c r="J289" i="4"/>
  <c r="F292" i="4"/>
  <c r="N294" i="4"/>
  <c r="E297" i="4"/>
  <c r="I298" i="4"/>
  <c r="M299" i="4"/>
  <c r="E301" i="4"/>
  <c r="I302" i="4"/>
  <c r="M303" i="4"/>
  <c r="E305" i="4"/>
  <c r="I306" i="4"/>
  <c r="E307" i="4"/>
  <c r="M307" i="4"/>
  <c r="I308" i="4"/>
  <c r="E309" i="4"/>
  <c r="M309" i="4"/>
  <c r="I310" i="4"/>
  <c r="E311" i="4"/>
  <c r="M311" i="4"/>
  <c r="I312" i="4"/>
  <c r="E313" i="4"/>
  <c r="M313" i="4"/>
  <c r="I314" i="4"/>
  <c r="E315" i="4"/>
  <c r="K315" i="4"/>
  <c r="D316" i="4"/>
  <c r="I316" i="4"/>
  <c r="C317" i="4"/>
  <c r="H317" i="4"/>
  <c r="L317" i="4"/>
  <c r="D318" i="4"/>
  <c r="H318" i="4"/>
  <c r="L318" i="4"/>
  <c r="D319" i="4"/>
  <c r="H319" i="4"/>
  <c r="L319" i="4"/>
  <c r="D320" i="4"/>
  <c r="H320" i="4"/>
  <c r="L320" i="4"/>
  <c r="D321" i="4"/>
  <c r="H321" i="4"/>
  <c r="L321" i="4"/>
  <c r="D322" i="4"/>
  <c r="H322" i="4"/>
  <c r="L322" i="4"/>
  <c r="D323" i="4"/>
  <c r="H323" i="4"/>
  <c r="L323" i="4"/>
  <c r="D324" i="4"/>
  <c r="H324" i="4"/>
  <c r="L324" i="4"/>
  <c r="D325" i="4"/>
  <c r="H325" i="4"/>
  <c r="L325" i="4"/>
  <c r="D326" i="4"/>
  <c r="H326" i="4"/>
  <c r="L326" i="4"/>
  <c r="D327" i="4"/>
  <c r="H327" i="4"/>
  <c r="L327" i="4"/>
  <c r="M268" i="4"/>
  <c r="I268" i="4"/>
  <c r="E268" i="4"/>
  <c r="D260" i="4"/>
  <c r="H260" i="4"/>
  <c r="L260" i="4"/>
  <c r="D261" i="4"/>
  <c r="H261" i="4"/>
  <c r="L261" i="4"/>
  <c r="D262" i="4"/>
  <c r="H262" i="4"/>
  <c r="L262" i="4"/>
  <c r="D263" i="4"/>
  <c r="H263" i="4"/>
  <c r="L263" i="4"/>
  <c r="D241" i="4"/>
  <c r="H241" i="4"/>
  <c r="L241" i="4"/>
  <c r="D242" i="4"/>
  <c r="H242" i="4"/>
  <c r="L242" i="4"/>
  <c r="D243" i="4"/>
  <c r="H243" i="4"/>
  <c r="L243" i="4"/>
  <c r="D244" i="4"/>
  <c r="H244" i="4"/>
  <c r="L244" i="4"/>
  <c r="D245" i="4"/>
  <c r="H245" i="4"/>
  <c r="L245" i="4"/>
  <c r="D246" i="4"/>
  <c r="H246" i="4"/>
  <c r="L246" i="4"/>
  <c r="D247" i="4"/>
  <c r="H247" i="4"/>
  <c r="L247" i="4"/>
  <c r="D248" i="4"/>
  <c r="H248" i="4"/>
  <c r="L248" i="4"/>
  <c r="D249" i="4"/>
  <c r="H249" i="4"/>
  <c r="L249" i="4"/>
  <c r="D250" i="4"/>
  <c r="H250" i="4"/>
  <c r="L250" i="4"/>
  <c r="D251" i="4"/>
  <c r="H251" i="4"/>
  <c r="L251" i="4"/>
  <c r="D252" i="4"/>
  <c r="H252" i="4"/>
  <c r="L252" i="4"/>
  <c r="D253" i="4"/>
  <c r="H253" i="4"/>
  <c r="L253" i="4"/>
  <c r="D254" i="4"/>
  <c r="H254" i="4"/>
  <c r="L254" i="4"/>
  <c r="D255" i="4"/>
  <c r="H255" i="4"/>
  <c r="L255" i="4"/>
  <c r="D256" i="4"/>
  <c r="H256" i="4"/>
  <c r="L256" i="4"/>
  <c r="D257" i="4"/>
  <c r="H257" i="4"/>
  <c r="L257" i="4"/>
  <c r="D258" i="4"/>
  <c r="H258" i="4"/>
  <c r="L258" i="4"/>
  <c r="D259" i="4"/>
  <c r="D274" i="4"/>
  <c r="F290" i="4"/>
  <c r="M298" i="4"/>
  <c r="E304" i="4"/>
  <c r="C308" i="4"/>
  <c r="K310" i="4"/>
  <c r="G313" i="4"/>
  <c r="L315" i="4"/>
  <c r="I317" i="4"/>
  <c r="M318" i="4"/>
  <c r="E320" i="4"/>
  <c r="I321" i="4"/>
  <c r="M322" i="4"/>
  <c r="E324" i="4"/>
  <c r="I325" i="4"/>
  <c r="M326" i="4"/>
  <c r="L268" i="4"/>
  <c r="I260" i="4"/>
  <c r="M261" i="4"/>
  <c r="E263" i="4"/>
  <c r="I241" i="4"/>
  <c r="M242" i="4"/>
  <c r="I243" i="4"/>
  <c r="E244" i="4"/>
  <c r="M244" i="4"/>
  <c r="I245" i="4"/>
  <c r="E246" i="4"/>
  <c r="M246" i="4"/>
  <c r="I247" i="4"/>
  <c r="E248" i="4"/>
  <c r="M248" i="4"/>
  <c r="I249" i="4"/>
  <c r="E250" i="4"/>
  <c r="M250" i="4"/>
  <c r="I251" i="4"/>
  <c r="E252" i="4"/>
  <c r="M252" i="4"/>
  <c r="I253" i="4"/>
  <c r="E254" i="4"/>
  <c r="M254" i="4"/>
  <c r="I255" i="4"/>
  <c r="E256" i="4"/>
  <c r="M256" i="4"/>
  <c r="I257" i="4"/>
  <c r="E258" i="4"/>
  <c r="M258" i="4"/>
  <c r="H259" i="4"/>
  <c r="M259" i="4"/>
  <c r="G212" i="4"/>
  <c r="L212" i="4"/>
  <c r="E213" i="4"/>
  <c r="I213" i="4"/>
  <c r="M213" i="4"/>
  <c r="E214" i="4"/>
  <c r="I214" i="4"/>
  <c r="M214" i="4"/>
  <c r="E215" i="4"/>
  <c r="I215" i="4"/>
  <c r="M215" i="4"/>
  <c r="E216" i="4"/>
  <c r="I216" i="4"/>
  <c r="M216" i="4"/>
  <c r="E217" i="4"/>
  <c r="I217" i="4"/>
  <c r="M217" i="4"/>
  <c r="E218" i="4"/>
  <c r="I218" i="4"/>
  <c r="M218" i="4"/>
  <c r="E219" i="4"/>
  <c r="I219" i="4"/>
  <c r="M219" i="4"/>
  <c r="E220" i="4"/>
  <c r="I220" i="4"/>
  <c r="M220" i="4"/>
  <c r="E221" i="4"/>
  <c r="I221" i="4"/>
  <c r="M221" i="4"/>
  <c r="E222" i="4"/>
  <c r="I222" i="4"/>
  <c r="M222" i="4"/>
  <c r="E223" i="4"/>
  <c r="I223" i="4"/>
  <c r="M223" i="4"/>
  <c r="E224" i="4"/>
  <c r="I224" i="4"/>
  <c r="M224" i="4"/>
  <c r="E225" i="4"/>
  <c r="I225" i="4"/>
  <c r="M225" i="4"/>
  <c r="E226" i="4"/>
  <c r="I226" i="4"/>
  <c r="M226" i="4"/>
  <c r="E227" i="4"/>
  <c r="I227" i="4"/>
  <c r="M227" i="4"/>
  <c r="E228" i="4"/>
  <c r="I228" i="4"/>
  <c r="M228" i="4"/>
  <c r="E229" i="4"/>
  <c r="I229" i="4"/>
  <c r="M229" i="4"/>
  <c r="E230" i="4"/>
  <c r="I230" i="4"/>
  <c r="M230" i="4"/>
  <c r="E231" i="4"/>
  <c r="I231" i="4"/>
  <c r="M231" i="4"/>
  <c r="E232" i="4"/>
  <c r="I232" i="4"/>
  <c r="M232" i="4"/>
  <c r="E233" i="4"/>
  <c r="I233" i="4"/>
  <c r="M233" i="4"/>
  <c r="E234" i="4"/>
  <c r="I234" i="4"/>
  <c r="M234" i="4"/>
  <c r="E235" i="4"/>
  <c r="I235" i="4"/>
  <c r="M235" i="4"/>
  <c r="E236" i="4"/>
  <c r="I236" i="4"/>
  <c r="M236" i="4"/>
  <c r="E237" i="4"/>
  <c r="I237" i="4"/>
  <c r="M237" i="4"/>
  <c r="E238" i="4"/>
  <c r="I238" i="4"/>
  <c r="M238" i="4"/>
  <c r="E239" i="4"/>
  <c r="I239" i="4"/>
  <c r="M239" i="4"/>
  <c r="E240" i="4"/>
  <c r="I240" i="4"/>
  <c r="M240" i="4"/>
  <c r="E205" i="4"/>
  <c r="I205" i="4"/>
  <c r="M205" i="4"/>
  <c r="E206" i="4"/>
  <c r="I206" i="4"/>
  <c r="M206" i="4"/>
  <c r="E207" i="4"/>
  <c r="I207" i="4"/>
  <c r="M207" i="4"/>
  <c r="E208" i="4"/>
  <c r="I208" i="4"/>
  <c r="M208" i="4"/>
  <c r="E209" i="4"/>
  <c r="I209" i="4"/>
  <c r="M209" i="4"/>
  <c r="E210" i="4"/>
  <c r="I210" i="4"/>
  <c r="M210" i="4"/>
  <c r="E211" i="4"/>
  <c r="I211" i="4"/>
  <c r="M211" i="4"/>
  <c r="N231" i="4"/>
  <c r="F233" i="4"/>
  <c r="J233" i="4"/>
  <c r="F234" i="4"/>
  <c r="N234" i="4"/>
  <c r="F235" i="4"/>
  <c r="J235" i="4"/>
  <c r="F236" i="4"/>
  <c r="N236" i="4"/>
  <c r="J237" i="4"/>
  <c r="F238" i="4"/>
  <c r="J238" i="4"/>
  <c r="F239" i="4"/>
  <c r="J239" i="4"/>
  <c r="F240" i="4"/>
  <c r="H279" i="4"/>
  <c r="N292" i="4"/>
  <c r="E300" i="4"/>
  <c r="I305" i="4"/>
  <c r="K308" i="4"/>
  <c r="G311" i="4"/>
  <c r="C314" i="4"/>
  <c r="E316" i="4"/>
  <c r="M317" i="4"/>
  <c r="E319" i="4"/>
  <c r="I320" i="4"/>
  <c r="M321" i="4"/>
  <c r="E323" i="4"/>
  <c r="I324" i="4"/>
  <c r="M325" i="4"/>
  <c r="E327" i="4"/>
  <c r="H268" i="4"/>
  <c r="M260" i="4"/>
  <c r="E262" i="4"/>
  <c r="I263" i="4"/>
  <c r="M241" i="4"/>
  <c r="C243" i="4"/>
  <c r="K243" i="4"/>
  <c r="G244" i="4"/>
  <c r="C245" i="4"/>
  <c r="K245" i="4"/>
  <c r="G246" i="4"/>
  <c r="C247" i="4"/>
  <c r="K247" i="4"/>
  <c r="G248" i="4"/>
  <c r="C249" i="4"/>
  <c r="K249" i="4"/>
  <c r="G250" i="4"/>
  <c r="C251" i="4"/>
  <c r="K251" i="4"/>
  <c r="G252" i="4"/>
  <c r="C253" i="4"/>
  <c r="K253" i="4"/>
  <c r="G254" i="4"/>
  <c r="C255" i="4"/>
  <c r="K255" i="4"/>
  <c r="G256" i="4"/>
  <c r="C257" i="4"/>
  <c r="K257" i="4"/>
  <c r="G258" i="4"/>
  <c r="C259" i="4"/>
  <c r="I259" i="4"/>
  <c r="C212" i="4"/>
  <c r="H212" i="4"/>
  <c r="M212" i="4"/>
  <c r="F213" i="4"/>
  <c r="J213" i="4"/>
  <c r="N213" i="4"/>
  <c r="F214" i="4"/>
  <c r="J214" i="4"/>
  <c r="N214" i="4"/>
  <c r="F215" i="4"/>
  <c r="J215" i="4"/>
  <c r="N215" i="4"/>
  <c r="F216" i="4"/>
  <c r="J216" i="4"/>
  <c r="N216" i="4"/>
  <c r="F217" i="4"/>
  <c r="J217" i="4"/>
  <c r="N217" i="4"/>
  <c r="F218" i="4"/>
  <c r="J218" i="4"/>
  <c r="N218" i="4"/>
  <c r="F219" i="4"/>
  <c r="J219" i="4"/>
  <c r="N219" i="4"/>
  <c r="F220" i="4"/>
  <c r="J220" i="4"/>
  <c r="N220" i="4"/>
  <c r="F221" i="4"/>
  <c r="J221" i="4"/>
  <c r="N221" i="4"/>
  <c r="F222" i="4"/>
  <c r="J222" i="4"/>
  <c r="N222" i="4"/>
  <c r="F223" i="4"/>
  <c r="J223" i="4"/>
  <c r="N223" i="4"/>
  <c r="F224" i="4"/>
  <c r="J224" i="4"/>
  <c r="N224" i="4"/>
  <c r="F225" i="4"/>
  <c r="J225" i="4"/>
  <c r="N225" i="4"/>
  <c r="F226" i="4"/>
  <c r="J226" i="4"/>
  <c r="N226" i="4"/>
  <c r="F227" i="4"/>
  <c r="J227" i="4"/>
  <c r="N227" i="4"/>
  <c r="F228" i="4"/>
  <c r="J228" i="4"/>
  <c r="N228" i="4"/>
  <c r="F229" i="4"/>
  <c r="J229" i="4"/>
  <c r="N229" i="4"/>
  <c r="F230" i="4"/>
  <c r="J230" i="4"/>
  <c r="N230" i="4"/>
  <c r="F231" i="4"/>
  <c r="J231" i="4"/>
  <c r="F232" i="4"/>
  <c r="J232" i="4"/>
  <c r="N232" i="4"/>
  <c r="N233" i="4"/>
  <c r="J234" i="4"/>
  <c r="N235" i="4"/>
  <c r="J236" i="4"/>
  <c r="F237" i="4"/>
  <c r="N237" i="4"/>
  <c r="N238" i="4"/>
  <c r="N239" i="4"/>
  <c r="J240" i="4"/>
  <c r="L284" i="4"/>
  <c r="J295" i="4"/>
  <c r="I301" i="4"/>
  <c r="K306" i="4"/>
  <c r="G309" i="4"/>
  <c r="C312" i="4"/>
  <c r="K314" i="4"/>
  <c r="K316" i="4"/>
  <c r="E318" i="4"/>
  <c r="I319" i="4"/>
  <c r="M320" i="4"/>
  <c r="E322" i="4"/>
  <c r="I323" i="4"/>
  <c r="M324" i="4"/>
  <c r="E326" i="4"/>
  <c r="I327" i="4"/>
  <c r="D268" i="4"/>
  <c r="E261" i="4"/>
  <c r="I262" i="4"/>
  <c r="M263" i="4"/>
  <c r="E242" i="4"/>
  <c r="E243" i="4"/>
  <c r="M243" i="4"/>
  <c r="I244" i="4"/>
  <c r="E245" i="4"/>
  <c r="M245" i="4"/>
  <c r="I246" i="4"/>
  <c r="E247" i="4"/>
  <c r="M247" i="4"/>
  <c r="I248" i="4"/>
  <c r="E249" i="4"/>
  <c r="M249" i="4"/>
  <c r="I250" i="4"/>
  <c r="E251" i="4"/>
  <c r="M251" i="4"/>
  <c r="I252" i="4"/>
  <c r="E253" i="4"/>
  <c r="M253" i="4"/>
  <c r="I254" i="4"/>
  <c r="E255" i="4"/>
  <c r="M255" i="4"/>
  <c r="I256" i="4"/>
  <c r="E257" i="4"/>
  <c r="M257" i="4"/>
  <c r="I258" i="4"/>
  <c r="E259" i="4"/>
  <c r="K259" i="4"/>
  <c r="D212" i="4"/>
  <c r="I212" i="4"/>
  <c r="C213" i="4"/>
  <c r="G213" i="4"/>
  <c r="K213" i="4"/>
  <c r="C214" i="4"/>
  <c r="G214" i="4"/>
  <c r="K214" i="4"/>
  <c r="C215" i="4"/>
  <c r="G215" i="4"/>
  <c r="K215" i="4"/>
  <c r="C216" i="4"/>
  <c r="G216" i="4"/>
  <c r="K216" i="4"/>
  <c r="C217" i="4"/>
  <c r="G217" i="4"/>
  <c r="K217" i="4"/>
  <c r="C218" i="4"/>
  <c r="G218" i="4"/>
  <c r="K218" i="4"/>
  <c r="C219" i="4"/>
  <c r="G219" i="4"/>
  <c r="K219" i="4"/>
  <c r="C220" i="4"/>
  <c r="G220" i="4"/>
  <c r="K220" i="4"/>
  <c r="C221" i="4"/>
  <c r="G221" i="4"/>
  <c r="K221" i="4"/>
  <c r="C222" i="4"/>
  <c r="G222" i="4"/>
  <c r="K222" i="4"/>
  <c r="C223" i="4"/>
  <c r="G223" i="4"/>
  <c r="K223" i="4"/>
  <c r="C224" i="4"/>
  <c r="G224" i="4"/>
  <c r="K224" i="4"/>
  <c r="C225" i="4"/>
  <c r="G225" i="4"/>
  <c r="K225" i="4"/>
  <c r="C226" i="4"/>
  <c r="G226" i="4"/>
  <c r="K226" i="4"/>
  <c r="C227" i="4"/>
  <c r="G227" i="4"/>
  <c r="K227" i="4"/>
  <c r="C228" i="4"/>
  <c r="G228" i="4"/>
  <c r="K228" i="4"/>
  <c r="C229" i="4"/>
  <c r="G229" i="4"/>
  <c r="K229" i="4"/>
  <c r="C230" i="4"/>
  <c r="G230" i="4"/>
  <c r="K230" i="4"/>
  <c r="C231" i="4"/>
  <c r="G231" i="4"/>
  <c r="K231" i="4"/>
  <c r="C232" i="4"/>
  <c r="G232" i="4"/>
  <c r="K232" i="4"/>
  <c r="C233" i="4"/>
  <c r="G233" i="4"/>
  <c r="K233" i="4"/>
  <c r="C234" i="4"/>
  <c r="G234" i="4"/>
  <c r="K234" i="4"/>
  <c r="C235" i="4"/>
  <c r="G235" i="4"/>
  <c r="K235" i="4"/>
  <c r="C236" i="4"/>
  <c r="G236" i="4"/>
  <c r="K236" i="4"/>
  <c r="C237" i="4"/>
  <c r="G237" i="4"/>
  <c r="K237" i="4"/>
  <c r="C238" i="4"/>
  <c r="G238" i="4"/>
  <c r="K238" i="4"/>
  <c r="C239" i="4"/>
  <c r="G239" i="4"/>
  <c r="K239" i="4"/>
  <c r="C240" i="4"/>
  <c r="G240" i="4"/>
  <c r="K240" i="4"/>
  <c r="C205" i="4"/>
  <c r="G205" i="4"/>
  <c r="K205" i="4"/>
  <c r="C206" i="4"/>
  <c r="G206" i="4"/>
  <c r="K206" i="4"/>
  <c r="C207" i="4"/>
  <c r="G207" i="4"/>
  <c r="K207" i="4"/>
  <c r="C208" i="4"/>
  <c r="G208" i="4"/>
  <c r="K208" i="4"/>
  <c r="C209" i="4"/>
  <c r="G209" i="4"/>
  <c r="K209" i="4"/>
  <c r="C210" i="4"/>
  <c r="G210" i="4"/>
  <c r="K210" i="4"/>
  <c r="C211" i="4"/>
  <c r="G211" i="4"/>
  <c r="K211" i="4"/>
  <c r="J287" i="4"/>
  <c r="I297" i="4"/>
  <c r="M302" i="4"/>
  <c r="G307" i="4"/>
  <c r="C310" i="4"/>
  <c r="I318" i="4"/>
  <c r="M323" i="4"/>
  <c r="E260" i="4"/>
  <c r="I242" i="4"/>
  <c r="G245" i="4"/>
  <c r="C248" i="4"/>
  <c r="K250" i="4"/>
  <c r="G253" i="4"/>
  <c r="C256" i="4"/>
  <c r="K258" i="4"/>
  <c r="K212" i="4"/>
  <c r="D214" i="4"/>
  <c r="H215" i="4"/>
  <c r="L216" i="4"/>
  <c r="D218" i="4"/>
  <c r="H219" i="4"/>
  <c r="L220" i="4"/>
  <c r="D222" i="4"/>
  <c r="H223" i="4"/>
  <c r="L224" i="4"/>
  <c r="D226" i="4"/>
  <c r="H227" i="4"/>
  <c r="L228" i="4"/>
  <c r="D230" i="4"/>
  <c r="H231" i="4"/>
  <c r="L232" i="4"/>
  <c r="D234" i="4"/>
  <c r="H235" i="4"/>
  <c r="L236" i="4"/>
  <c r="D238" i="4"/>
  <c r="H239" i="4"/>
  <c r="L240" i="4"/>
  <c r="H205" i="4"/>
  <c r="D206" i="4"/>
  <c r="L206" i="4"/>
  <c r="H207" i="4"/>
  <c r="D208" i="4"/>
  <c r="L208" i="4"/>
  <c r="H209" i="4"/>
  <c r="D210" i="4"/>
  <c r="L210" i="4"/>
  <c r="H211" i="4"/>
  <c r="H234" i="4"/>
  <c r="D237" i="4"/>
  <c r="L239" i="4"/>
  <c r="J205" i="4"/>
  <c r="N206" i="4"/>
  <c r="J207" i="4"/>
  <c r="F208" i="4"/>
  <c r="J209" i="4"/>
  <c r="F210" i="4"/>
  <c r="J211" i="4"/>
  <c r="L213" i="4"/>
  <c r="D219" i="4"/>
  <c r="L221" i="4"/>
  <c r="L225" i="4"/>
  <c r="L229" i="4"/>
  <c r="H232" i="4"/>
  <c r="H236" i="4"/>
  <c r="D239" i="4"/>
  <c r="N205" i="4"/>
  <c r="N207" i="4"/>
  <c r="F209" i="4"/>
  <c r="F211" i="4"/>
  <c r="K312" i="4"/>
  <c r="M319" i="4"/>
  <c r="E325" i="4"/>
  <c r="I261" i="4"/>
  <c r="G243" i="4"/>
  <c r="C246" i="4"/>
  <c r="K248" i="4"/>
  <c r="G251" i="4"/>
  <c r="C254" i="4"/>
  <c r="K256" i="4"/>
  <c r="G259" i="4"/>
  <c r="D213" i="4"/>
  <c r="H214" i="4"/>
  <c r="L215" i="4"/>
  <c r="D217" i="4"/>
  <c r="H218" i="4"/>
  <c r="L219" i="4"/>
  <c r="D221" i="4"/>
  <c r="H222" i="4"/>
  <c r="L223" i="4"/>
  <c r="D225" i="4"/>
  <c r="H226" i="4"/>
  <c r="L227" i="4"/>
  <c r="D229" i="4"/>
  <c r="H230" i="4"/>
  <c r="L231" i="4"/>
  <c r="D233" i="4"/>
  <c r="L235" i="4"/>
  <c r="H238" i="4"/>
  <c r="N240" i="4"/>
  <c r="F206" i="4"/>
  <c r="N208" i="4"/>
  <c r="N210" i="4"/>
  <c r="D215" i="4"/>
  <c r="H224" i="4"/>
  <c r="H228" i="4"/>
  <c r="D235" i="4"/>
  <c r="H240" i="4"/>
  <c r="F207" i="4"/>
  <c r="J210" i="4"/>
  <c r="G315" i="4"/>
  <c r="E321" i="4"/>
  <c r="I326" i="4"/>
  <c r="M262" i="4"/>
  <c r="C244" i="4"/>
  <c r="K246" i="4"/>
  <c r="G249" i="4"/>
  <c r="C252" i="4"/>
  <c r="K254" i="4"/>
  <c r="G257" i="4"/>
  <c r="L259" i="4"/>
  <c r="H213" i="4"/>
  <c r="L214" i="4"/>
  <c r="D216" i="4"/>
  <c r="H217" i="4"/>
  <c r="L218" i="4"/>
  <c r="D220" i="4"/>
  <c r="H221" i="4"/>
  <c r="L222" i="4"/>
  <c r="D224" i="4"/>
  <c r="H225" i="4"/>
  <c r="L226" i="4"/>
  <c r="D228" i="4"/>
  <c r="H229" i="4"/>
  <c r="L230" i="4"/>
  <c r="D232" i="4"/>
  <c r="H233" i="4"/>
  <c r="L234" i="4"/>
  <c r="D236" i="4"/>
  <c r="H237" i="4"/>
  <c r="L238" i="4"/>
  <c r="D240" i="4"/>
  <c r="D205" i="4"/>
  <c r="L205" i="4"/>
  <c r="H206" i="4"/>
  <c r="D207" i="4"/>
  <c r="L207" i="4"/>
  <c r="H208" i="4"/>
  <c r="D209" i="4"/>
  <c r="L209" i="4"/>
  <c r="H210" i="4"/>
  <c r="D211" i="4"/>
  <c r="L211" i="4"/>
  <c r="D317" i="4"/>
  <c r="I322" i="4"/>
  <c r="M327" i="4"/>
  <c r="E241" i="4"/>
  <c r="K244" i="4"/>
  <c r="G247" i="4"/>
  <c r="C250" i="4"/>
  <c r="K252" i="4"/>
  <c r="G255" i="4"/>
  <c r="C258" i="4"/>
  <c r="E212" i="4"/>
  <c r="H216" i="4"/>
  <c r="L217" i="4"/>
  <c r="H220" i="4"/>
  <c r="D223" i="4"/>
  <c r="D227" i="4"/>
  <c r="D231" i="4"/>
  <c r="L233" i="4"/>
  <c r="L237" i="4"/>
  <c r="F205" i="4"/>
  <c r="J206" i="4"/>
  <c r="J208" i="4"/>
  <c r="N209" i="4"/>
  <c r="N211" i="4"/>
  <c r="N163" i="3"/>
  <c r="N291" i="3" s="1"/>
  <c r="E163" i="3"/>
  <c r="E291" i="3" s="1"/>
  <c r="I163" i="3"/>
  <c r="I291" i="3" s="1"/>
  <c r="E226" i="3"/>
  <c r="E360" i="3" s="1"/>
  <c r="N226" i="3"/>
  <c r="N360" i="3" s="1"/>
  <c r="L165" i="3"/>
  <c r="L293" i="3" s="1"/>
  <c r="F165" i="3"/>
  <c r="F293" i="3" s="1"/>
  <c r="N165" i="3"/>
  <c r="N293" i="3" s="1"/>
  <c r="J228" i="3"/>
  <c r="J362" i="3" s="1"/>
  <c r="E228" i="3"/>
  <c r="E362" i="3" s="1"/>
  <c r="N167" i="3"/>
  <c r="N295" i="3" s="1"/>
  <c r="M167" i="3"/>
  <c r="M295" i="3" s="1"/>
  <c r="G167" i="3"/>
  <c r="G295" i="3" s="1"/>
  <c r="N230" i="3"/>
  <c r="N364" i="3" s="1"/>
  <c r="M230" i="3"/>
  <c r="M364" i="3" s="1"/>
  <c r="N169" i="3"/>
  <c r="N297" i="3" s="1"/>
  <c r="L169" i="3"/>
  <c r="L297" i="3" s="1"/>
  <c r="I169" i="3"/>
  <c r="I297" i="3" s="1"/>
  <c r="E232" i="3"/>
  <c r="E366" i="3" s="1"/>
  <c r="J232" i="3"/>
  <c r="J366" i="3" s="1"/>
  <c r="M171" i="3"/>
  <c r="M299" i="3" s="1"/>
  <c r="E171" i="3"/>
  <c r="E299" i="3" s="1"/>
  <c r="J171" i="3"/>
  <c r="J299" i="3" s="1"/>
  <c r="E234" i="3"/>
  <c r="E368" i="3" s="1"/>
  <c r="G234" i="3"/>
  <c r="G368" i="3" s="1"/>
  <c r="K173" i="3"/>
  <c r="K301" i="3" s="1"/>
  <c r="J173" i="3"/>
  <c r="J301" i="3" s="1"/>
  <c r="I173" i="3"/>
  <c r="I301" i="3" s="1"/>
  <c r="M236" i="3"/>
  <c r="M370" i="3" s="1"/>
  <c r="K236" i="3"/>
  <c r="K370" i="3" s="1"/>
  <c r="G175" i="3"/>
  <c r="G303" i="3" s="1"/>
  <c r="F175" i="3"/>
  <c r="F303" i="3" s="1"/>
  <c r="I175" i="3"/>
  <c r="I303" i="3" s="1"/>
  <c r="N238" i="3"/>
  <c r="N372" i="3" s="1"/>
  <c r="E238" i="3"/>
  <c r="E372" i="3" s="1"/>
  <c r="M177" i="3"/>
  <c r="M305" i="3" s="1"/>
  <c r="K177" i="3"/>
  <c r="K305" i="3" s="1"/>
  <c r="F177" i="3"/>
  <c r="F305" i="3" s="1"/>
  <c r="H240" i="3"/>
  <c r="H374" i="3" s="1"/>
  <c r="L240" i="3"/>
  <c r="L374" i="3" s="1"/>
  <c r="N179" i="3"/>
  <c r="N307" i="3" s="1"/>
  <c r="I179" i="3"/>
  <c r="I307" i="3" s="1"/>
  <c r="G179" i="3"/>
  <c r="G307" i="3" s="1"/>
  <c r="G242" i="3"/>
  <c r="G376" i="3" s="1"/>
  <c r="E242" i="3"/>
  <c r="E376" i="3" s="1"/>
  <c r="M181" i="3"/>
  <c r="M309" i="3" s="1"/>
  <c r="L181" i="3"/>
  <c r="L309" i="3" s="1"/>
  <c r="J181" i="3"/>
  <c r="J309" i="3" s="1"/>
  <c r="J244" i="3"/>
  <c r="J378" i="3" s="1"/>
  <c r="M244" i="3"/>
  <c r="M378" i="3" s="1"/>
  <c r="J163" i="3"/>
  <c r="J291" i="3" s="1"/>
  <c r="L163" i="3"/>
  <c r="L291" i="3" s="1"/>
  <c r="H163" i="3"/>
  <c r="H291" i="3" s="1"/>
  <c r="L226" i="3"/>
  <c r="L360" i="3" s="1"/>
  <c r="J226" i="3"/>
  <c r="J360" i="3" s="1"/>
  <c r="H165" i="3"/>
  <c r="H293" i="3" s="1"/>
  <c r="M165" i="3"/>
  <c r="M293" i="3" s="1"/>
  <c r="E165" i="3"/>
  <c r="E293" i="3" s="1"/>
  <c r="F228" i="3"/>
  <c r="F362" i="3" s="1"/>
  <c r="I228" i="3"/>
  <c r="I362" i="3" s="1"/>
  <c r="J167" i="3"/>
  <c r="J295" i="3" s="1"/>
  <c r="I167" i="3"/>
  <c r="I295" i="3" s="1"/>
  <c r="H167" i="3"/>
  <c r="H295" i="3" s="1"/>
  <c r="F230" i="3"/>
  <c r="F364" i="3" s="1"/>
  <c r="I230" i="3"/>
  <c r="I364" i="3" s="1"/>
  <c r="J169" i="3"/>
  <c r="J297" i="3" s="1"/>
  <c r="K169" i="3"/>
  <c r="K297" i="3" s="1"/>
  <c r="E169" i="3"/>
  <c r="E297" i="3" s="1"/>
  <c r="K232" i="3"/>
  <c r="K366" i="3" s="1"/>
  <c r="N232" i="3"/>
  <c r="N366" i="3" s="1"/>
  <c r="F171" i="3"/>
  <c r="F299" i="3" s="1"/>
  <c r="L171" i="3"/>
  <c r="L299" i="3" s="1"/>
  <c r="K171" i="3"/>
  <c r="K299" i="3" s="1"/>
  <c r="L234" i="3"/>
  <c r="L368" i="3" s="1"/>
  <c r="J234" i="3"/>
  <c r="J368" i="3" s="1"/>
  <c r="G173" i="3"/>
  <c r="G301" i="3" s="1"/>
  <c r="F173" i="3"/>
  <c r="F301" i="3" s="1"/>
  <c r="E173" i="3"/>
  <c r="E301" i="3" s="1"/>
  <c r="I236" i="3"/>
  <c r="I370" i="3" s="1"/>
  <c r="G236" i="3"/>
  <c r="G370" i="3" s="1"/>
  <c r="K175" i="3"/>
  <c r="K303" i="3" s="1"/>
  <c r="F163" i="3"/>
  <c r="F291" i="3" s="1"/>
  <c r="K163" i="3"/>
  <c r="K291" i="3" s="1"/>
  <c r="M226" i="3"/>
  <c r="M360" i="3" s="1"/>
  <c r="H226" i="3"/>
  <c r="H360" i="3" s="1"/>
  <c r="F226" i="3"/>
  <c r="F360" i="3" s="1"/>
  <c r="C251" i="3"/>
  <c r="C385" i="3" s="1"/>
  <c r="C249" i="3"/>
  <c r="C383" i="3" s="1"/>
  <c r="C247" i="3"/>
  <c r="C381" i="3" s="1"/>
  <c r="C245" i="3"/>
  <c r="C379" i="3" s="1"/>
  <c r="C243" i="3"/>
  <c r="C377" i="3" s="1"/>
  <c r="C241" i="3"/>
  <c r="C375" i="3" s="1"/>
  <c r="C239" i="3"/>
  <c r="C373" i="3" s="1"/>
  <c r="C237" i="3"/>
  <c r="C371" i="3" s="1"/>
  <c r="C235" i="3"/>
  <c r="C369" i="3" s="1"/>
  <c r="C233" i="3"/>
  <c r="C367" i="3" s="1"/>
  <c r="C231" i="3"/>
  <c r="C365" i="3" s="1"/>
  <c r="C229" i="3"/>
  <c r="C363" i="3" s="1"/>
  <c r="C227" i="3"/>
  <c r="C361" i="3" s="1"/>
  <c r="C225" i="3"/>
  <c r="C359" i="3" s="1"/>
  <c r="C223" i="3"/>
  <c r="C357" i="3" s="1"/>
  <c r="C221" i="3"/>
  <c r="C355" i="3" s="1"/>
  <c r="C219" i="3"/>
  <c r="C353" i="3" s="1"/>
  <c r="C217" i="3"/>
  <c r="C351" i="3" s="1"/>
  <c r="C215" i="3"/>
  <c r="C349" i="3" s="1"/>
  <c r="C213" i="3"/>
  <c r="C347" i="3" s="1"/>
  <c r="C211" i="3"/>
  <c r="C345" i="3" s="1"/>
  <c r="C209" i="3"/>
  <c r="C343" i="3" s="1"/>
  <c r="C207" i="3"/>
  <c r="C341" i="3" s="1"/>
  <c r="C205" i="3"/>
  <c r="C339" i="3" s="1"/>
  <c r="C203" i="3"/>
  <c r="C337" i="3" s="1"/>
  <c r="C189" i="3"/>
  <c r="C187" i="3"/>
  <c r="C185" i="3"/>
  <c r="C183" i="3"/>
  <c r="C181" i="3"/>
  <c r="C179" i="3"/>
  <c r="C177" i="3"/>
  <c r="C175" i="3"/>
  <c r="C173" i="3"/>
  <c r="C171" i="3"/>
  <c r="C169" i="3"/>
  <c r="C167" i="3"/>
  <c r="C165" i="3"/>
  <c r="C163" i="3"/>
  <c r="C161" i="3"/>
  <c r="C159" i="3"/>
  <c r="C157" i="3"/>
  <c r="C155" i="3"/>
  <c r="C153" i="3"/>
  <c r="C151" i="3"/>
  <c r="C149" i="3"/>
  <c r="C147" i="3"/>
  <c r="C145" i="3"/>
  <c r="C143" i="3"/>
  <c r="C141" i="3"/>
  <c r="C244" i="3"/>
  <c r="C378" i="3" s="1"/>
  <c r="C238" i="3"/>
  <c r="C372" i="3" s="1"/>
  <c r="C234" i="3"/>
  <c r="C368" i="3" s="1"/>
  <c r="C232" i="3"/>
  <c r="C366" i="3" s="1"/>
  <c r="C226" i="3"/>
  <c r="C360" i="3" s="1"/>
  <c r="C222" i="3"/>
  <c r="C356" i="3" s="1"/>
  <c r="C218" i="3"/>
  <c r="C352" i="3" s="1"/>
  <c r="C214" i="3"/>
  <c r="C348" i="3" s="1"/>
  <c r="C210" i="3"/>
  <c r="C344" i="3" s="1"/>
  <c r="C206" i="3"/>
  <c r="C340" i="3" s="1"/>
  <c r="C202" i="3"/>
  <c r="C336" i="3" s="1"/>
  <c r="C186" i="3"/>
  <c r="C180" i="3"/>
  <c r="C176" i="3"/>
  <c r="C172" i="3"/>
  <c r="C168" i="3"/>
  <c r="C164" i="3"/>
  <c r="D250" i="3"/>
  <c r="D384" i="3" s="1"/>
  <c r="D248" i="3"/>
  <c r="D382" i="3" s="1"/>
  <c r="D246" i="3"/>
  <c r="D380" i="3" s="1"/>
  <c r="D244" i="3"/>
  <c r="D378" i="3" s="1"/>
  <c r="D242" i="3"/>
  <c r="D376" i="3" s="1"/>
  <c r="D240" i="3"/>
  <c r="D374" i="3" s="1"/>
  <c r="D238" i="3"/>
  <c r="D372" i="3" s="1"/>
  <c r="D236" i="3"/>
  <c r="D370" i="3" s="1"/>
  <c r="D234" i="3"/>
  <c r="D368" i="3" s="1"/>
  <c r="D232" i="3"/>
  <c r="D366" i="3" s="1"/>
  <c r="D230" i="3"/>
  <c r="D364" i="3" s="1"/>
  <c r="D228" i="3"/>
  <c r="D362" i="3" s="1"/>
  <c r="D226" i="3"/>
  <c r="D360" i="3" s="1"/>
  <c r="D224" i="3"/>
  <c r="D358" i="3" s="1"/>
  <c r="D222" i="3"/>
  <c r="D356" i="3" s="1"/>
  <c r="D220" i="3"/>
  <c r="D354" i="3" s="1"/>
  <c r="D218" i="3"/>
  <c r="D352" i="3" s="1"/>
  <c r="D188" i="3"/>
  <c r="D186" i="3"/>
  <c r="D184" i="3"/>
  <c r="D182" i="3"/>
  <c r="D180" i="3"/>
  <c r="D178" i="3"/>
  <c r="D176" i="3"/>
  <c r="D174" i="3"/>
  <c r="D172" i="3"/>
  <c r="D170" i="3"/>
  <c r="D168" i="3"/>
  <c r="D166" i="3"/>
  <c r="D164" i="3"/>
  <c r="D162" i="3"/>
  <c r="D160" i="3"/>
  <c r="D158" i="3"/>
  <c r="D156" i="3"/>
  <c r="D154" i="3"/>
  <c r="D152" i="3"/>
  <c r="D150" i="3"/>
  <c r="D148" i="3"/>
  <c r="D146" i="3"/>
  <c r="D144" i="3"/>
  <c r="D142" i="3"/>
  <c r="D140" i="3"/>
  <c r="C250" i="3"/>
  <c r="C384" i="3" s="1"/>
  <c r="C248" i="3"/>
  <c r="C382" i="3" s="1"/>
  <c r="C246" i="3"/>
  <c r="C380" i="3" s="1"/>
  <c r="C242" i="3"/>
  <c r="C376" i="3" s="1"/>
  <c r="C240" i="3"/>
  <c r="C374" i="3" s="1"/>
  <c r="C236" i="3"/>
  <c r="C370" i="3" s="1"/>
  <c r="C230" i="3"/>
  <c r="C364" i="3" s="1"/>
  <c r="C228" i="3"/>
  <c r="C362" i="3" s="1"/>
  <c r="C224" i="3"/>
  <c r="C358" i="3" s="1"/>
  <c r="C220" i="3"/>
  <c r="C354" i="3" s="1"/>
  <c r="C216" i="3"/>
  <c r="C350" i="3" s="1"/>
  <c r="C212" i="3"/>
  <c r="C346" i="3" s="1"/>
  <c r="C208" i="3"/>
  <c r="C342" i="3" s="1"/>
  <c r="C204" i="3"/>
  <c r="C338" i="3" s="1"/>
  <c r="C188" i="3"/>
  <c r="C184" i="3"/>
  <c r="C182" i="3"/>
  <c r="C178" i="3"/>
  <c r="C174" i="3"/>
  <c r="C170" i="3"/>
  <c r="C166" i="3"/>
  <c r="C162" i="3"/>
  <c r="D251" i="3"/>
  <c r="D385" i="3" s="1"/>
  <c r="D249" i="3"/>
  <c r="D383" i="3" s="1"/>
  <c r="D247" i="3"/>
  <c r="D381" i="3" s="1"/>
  <c r="D245" i="3"/>
  <c r="D379" i="3" s="1"/>
  <c r="D243" i="3"/>
  <c r="D377" i="3" s="1"/>
  <c r="D241" i="3"/>
  <c r="D375" i="3" s="1"/>
  <c r="D239" i="3"/>
  <c r="D373" i="3" s="1"/>
  <c r="D237" i="3"/>
  <c r="D371" i="3" s="1"/>
  <c r="D235" i="3"/>
  <c r="D369" i="3" s="1"/>
  <c r="D233" i="3"/>
  <c r="D367" i="3" s="1"/>
  <c r="D231" i="3"/>
  <c r="D365" i="3" s="1"/>
  <c r="D229" i="3"/>
  <c r="D363" i="3" s="1"/>
  <c r="D227" i="3"/>
  <c r="D361" i="3" s="1"/>
  <c r="D225" i="3"/>
  <c r="D359" i="3" s="1"/>
  <c r="D223" i="3"/>
  <c r="D357" i="3" s="1"/>
  <c r="D221" i="3"/>
  <c r="D355" i="3" s="1"/>
  <c r="D219" i="3"/>
  <c r="D353" i="3" s="1"/>
  <c r="D217" i="3"/>
  <c r="D351" i="3" s="1"/>
  <c r="D189" i="3"/>
  <c r="D187" i="3"/>
  <c r="D185" i="3"/>
  <c r="D183" i="3"/>
  <c r="D181" i="3"/>
  <c r="D179" i="3"/>
  <c r="D177" i="3"/>
  <c r="D175" i="3"/>
  <c r="D173" i="3"/>
  <c r="D171" i="3"/>
  <c r="D169" i="3"/>
  <c r="D167" i="3"/>
  <c r="D165" i="3"/>
  <c r="D163" i="3"/>
  <c r="D161" i="3"/>
  <c r="D159" i="3"/>
  <c r="D157" i="3"/>
  <c r="D155" i="3"/>
  <c r="D153" i="3"/>
  <c r="C158" i="3"/>
  <c r="D151" i="3"/>
  <c r="D147" i="3"/>
  <c r="D143" i="3"/>
  <c r="C156" i="3"/>
  <c r="C150" i="3"/>
  <c r="C146" i="3"/>
  <c r="C142" i="3"/>
  <c r="C160" i="3"/>
  <c r="C152" i="3"/>
  <c r="C148" i="3"/>
  <c r="C144" i="3"/>
  <c r="C140" i="3"/>
  <c r="C154" i="3"/>
  <c r="D149" i="3"/>
  <c r="D145" i="3"/>
  <c r="D141" i="3"/>
  <c r="D191" i="3"/>
  <c r="D252" i="3"/>
  <c r="D260" i="3"/>
  <c r="C194" i="3"/>
  <c r="C255" i="3"/>
  <c r="D196" i="3"/>
  <c r="D257" i="3"/>
  <c r="C197" i="3"/>
  <c r="C258" i="3"/>
  <c r="C260" i="3"/>
  <c r="D193" i="3"/>
  <c r="D254" i="3"/>
  <c r="C196" i="3"/>
  <c r="D195" i="3"/>
  <c r="D256" i="3"/>
  <c r="C190" i="3"/>
  <c r="C198" i="3"/>
  <c r="C259" i="3"/>
  <c r="D192" i="3"/>
  <c r="D253" i="3"/>
  <c r="D261" i="3"/>
  <c r="C193" i="3"/>
  <c r="C254" i="3"/>
  <c r="D197" i="3"/>
  <c r="C192" i="3"/>
  <c r="C253" i="3"/>
  <c r="D258" i="3"/>
  <c r="D190" i="3"/>
  <c r="D259" i="3"/>
  <c r="C252" i="3"/>
  <c r="D194" i="3"/>
  <c r="C256" i="3"/>
  <c r="D198" i="3"/>
  <c r="C191" i="3"/>
  <c r="C261" i="3"/>
  <c r="D255" i="3"/>
  <c r="C195" i="3"/>
  <c r="C257" i="3"/>
  <c r="N261" i="3"/>
  <c r="N395" i="3" s="1"/>
  <c r="J260" i="3"/>
  <c r="F259" i="3"/>
  <c r="F393" i="3" s="1"/>
  <c r="N257" i="3"/>
  <c r="N391" i="3" s="1"/>
  <c r="J256" i="3"/>
  <c r="F255" i="3"/>
  <c r="F389" i="3" s="1"/>
  <c r="N253" i="3"/>
  <c r="N387" i="3" s="1"/>
  <c r="J252" i="3"/>
  <c r="E261" i="3"/>
  <c r="E395" i="3" s="1"/>
  <c r="M259" i="3"/>
  <c r="M393" i="3" s="1"/>
  <c r="I258" i="3"/>
  <c r="E257" i="3"/>
  <c r="E391" i="3" s="1"/>
  <c r="M255" i="3"/>
  <c r="M389" i="3" s="1"/>
  <c r="I254" i="3"/>
  <c r="E253" i="3"/>
  <c r="E387" i="3" s="1"/>
  <c r="L261" i="3"/>
  <c r="L395" i="3" s="1"/>
  <c r="L259" i="3"/>
  <c r="L393" i="3" s="1"/>
  <c r="L257" i="3"/>
  <c r="L391" i="3" s="1"/>
  <c r="L255" i="3"/>
  <c r="L389" i="3" s="1"/>
  <c r="L253" i="3"/>
  <c r="L387" i="3" s="1"/>
  <c r="K261" i="3"/>
  <c r="K395" i="3" s="1"/>
  <c r="K257" i="3"/>
  <c r="K391" i="3" s="1"/>
  <c r="K253" i="3"/>
  <c r="K387" i="3" s="1"/>
  <c r="G259" i="3"/>
  <c r="G393" i="3" s="1"/>
  <c r="G255" i="3"/>
  <c r="G389" i="3" s="1"/>
  <c r="N198" i="3"/>
  <c r="N326" i="3" s="1"/>
  <c r="J197" i="3"/>
  <c r="F196" i="3"/>
  <c r="F324" i="3" s="1"/>
  <c r="N194" i="3"/>
  <c r="N322" i="3" s="1"/>
  <c r="J193" i="3"/>
  <c r="F192" i="3"/>
  <c r="F320" i="3" s="1"/>
  <c r="N190" i="3"/>
  <c r="N318" i="3" s="1"/>
  <c r="J189" i="3"/>
  <c r="E198" i="3"/>
  <c r="E326" i="3" s="1"/>
  <c r="M196" i="3"/>
  <c r="M324" i="3" s="1"/>
  <c r="I195" i="3"/>
  <c r="E194" i="3"/>
  <c r="E322" i="3" s="1"/>
  <c r="M192" i="3"/>
  <c r="M320" i="3" s="1"/>
  <c r="I191" i="3"/>
  <c r="E190" i="3"/>
  <c r="E318" i="3" s="1"/>
  <c r="L198" i="3"/>
  <c r="L326" i="3" s="1"/>
  <c r="L196" i="3"/>
  <c r="L324" i="3" s="1"/>
  <c r="L194" i="3"/>
  <c r="L322" i="3" s="1"/>
  <c r="L192" i="3"/>
  <c r="L320" i="3" s="1"/>
  <c r="G197" i="3"/>
  <c r="G195" i="3"/>
  <c r="G193" i="3"/>
  <c r="G191" i="3"/>
  <c r="G189" i="3"/>
  <c r="H192" i="3"/>
  <c r="H320" i="3" s="1"/>
  <c r="F261" i="3"/>
  <c r="F395" i="3" s="1"/>
  <c r="N259" i="3"/>
  <c r="N393" i="3" s="1"/>
  <c r="J258" i="3"/>
  <c r="F257" i="3"/>
  <c r="F391" i="3" s="1"/>
  <c r="N255" i="3"/>
  <c r="N389" i="3" s="1"/>
  <c r="J254" i="3"/>
  <c r="F253" i="3"/>
  <c r="F387" i="3" s="1"/>
  <c r="M261" i="3"/>
  <c r="M395" i="3" s="1"/>
  <c r="I260" i="3"/>
  <c r="E259" i="3"/>
  <c r="E393" i="3" s="1"/>
  <c r="M257" i="3"/>
  <c r="M391" i="3" s="1"/>
  <c r="I256" i="3"/>
  <c r="E255" i="3"/>
  <c r="E389" i="3" s="1"/>
  <c r="M253" i="3"/>
  <c r="M387" i="3" s="1"/>
  <c r="I252" i="3"/>
  <c r="L260" i="3"/>
  <c r="L258" i="3"/>
  <c r="L256" i="3"/>
  <c r="L254" i="3"/>
  <c r="L252" i="3"/>
  <c r="K259" i="3"/>
  <c r="K393" i="3" s="1"/>
  <c r="K255" i="3"/>
  <c r="K389" i="3" s="1"/>
  <c r="G261" i="3"/>
  <c r="G395" i="3" s="1"/>
  <c r="G257" i="3"/>
  <c r="G391" i="3" s="1"/>
  <c r="G253" i="3"/>
  <c r="G387" i="3" s="1"/>
  <c r="F198" i="3"/>
  <c r="F326" i="3" s="1"/>
  <c r="N196" i="3"/>
  <c r="N324" i="3" s="1"/>
  <c r="J195" i="3"/>
  <c r="F194" i="3"/>
  <c r="F322" i="3" s="1"/>
  <c r="N192" i="3"/>
  <c r="N320" i="3" s="1"/>
  <c r="J191" i="3"/>
  <c r="F190" i="3"/>
  <c r="F318" i="3" s="1"/>
  <c r="M198" i="3"/>
  <c r="M326" i="3" s="1"/>
  <c r="I197" i="3"/>
  <c r="E196" i="3"/>
  <c r="E324" i="3" s="1"/>
  <c r="M194" i="3"/>
  <c r="M322" i="3" s="1"/>
  <c r="I193" i="3"/>
  <c r="E192" i="3"/>
  <c r="E320" i="3" s="1"/>
  <c r="M190" i="3"/>
  <c r="M318" i="3" s="1"/>
  <c r="I189" i="3"/>
  <c r="L197" i="3"/>
  <c r="L195" i="3"/>
  <c r="L193" i="3"/>
  <c r="G198" i="3"/>
  <c r="G326" i="3" s="1"/>
  <c r="G196" i="3"/>
  <c r="G324" i="3" s="1"/>
  <c r="G194" i="3"/>
  <c r="G322" i="3" s="1"/>
  <c r="G192" i="3"/>
  <c r="G320" i="3" s="1"/>
  <c r="G190" i="3"/>
  <c r="G318" i="3" s="1"/>
  <c r="L190" i="3"/>
  <c r="L318" i="3" s="1"/>
  <c r="H190" i="3"/>
  <c r="H318" i="3" s="1"/>
  <c r="N260" i="3"/>
  <c r="J259" i="3"/>
  <c r="J393" i="3" s="1"/>
  <c r="F258" i="3"/>
  <c r="N256" i="3"/>
  <c r="J255" i="3"/>
  <c r="J389" i="3" s="1"/>
  <c r="F254" i="3"/>
  <c r="N252" i="3"/>
  <c r="I261" i="3"/>
  <c r="I395" i="3" s="1"/>
  <c r="E260" i="3"/>
  <c r="M258" i="3"/>
  <c r="I257" i="3"/>
  <c r="I391" i="3" s="1"/>
  <c r="E256" i="3"/>
  <c r="M254" i="3"/>
  <c r="I253" i="3"/>
  <c r="I387" i="3" s="1"/>
  <c r="E252" i="3"/>
  <c r="H260" i="3"/>
  <c r="H258" i="3"/>
  <c r="H256" i="3"/>
  <c r="H254" i="3"/>
  <c r="H252" i="3"/>
  <c r="K258" i="3"/>
  <c r="K254" i="3"/>
  <c r="G260" i="3"/>
  <c r="G256" i="3"/>
  <c r="G252" i="3"/>
  <c r="N197" i="3"/>
  <c r="J196" i="3"/>
  <c r="J324" i="3" s="1"/>
  <c r="F195" i="3"/>
  <c r="N193" i="3"/>
  <c r="J192" i="3"/>
  <c r="J320" i="3" s="1"/>
  <c r="F191" i="3"/>
  <c r="N189" i="3"/>
  <c r="I198" i="3"/>
  <c r="I326" i="3" s="1"/>
  <c r="E197" i="3"/>
  <c r="M195" i="3"/>
  <c r="I194" i="3"/>
  <c r="I322" i="3" s="1"/>
  <c r="E193" i="3"/>
  <c r="M191" i="3"/>
  <c r="I190" i="3"/>
  <c r="I318" i="3" s="1"/>
  <c r="E189" i="3"/>
  <c r="H197" i="3"/>
  <c r="H195" i="3"/>
  <c r="H193" i="3"/>
  <c r="K197" i="3"/>
  <c r="K195" i="3"/>
  <c r="K193" i="3"/>
  <c r="K191" i="3"/>
  <c r="K189" i="3"/>
  <c r="L189" i="3"/>
  <c r="H189" i="3"/>
  <c r="J257" i="3"/>
  <c r="J391" i="3" s="1"/>
  <c r="F252" i="3"/>
  <c r="M256" i="3"/>
  <c r="H261" i="3"/>
  <c r="H395" i="3" s="1"/>
  <c r="H253" i="3"/>
  <c r="H387" i="3" s="1"/>
  <c r="G258" i="3"/>
  <c r="N195" i="3"/>
  <c r="J190" i="3"/>
  <c r="J318" i="3" s="1"/>
  <c r="E195" i="3"/>
  <c r="M189" i="3"/>
  <c r="K198" i="3"/>
  <c r="K326" i="3" s="1"/>
  <c r="K190" i="3"/>
  <c r="K318" i="3" s="1"/>
  <c r="M260" i="3"/>
  <c r="H259" i="3"/>
  <c r="H393" i="3" s="1"/>
  <c r="G254" i="3"/>
  <c r="F189" i="3"/>
  <c r="H198" i="3"/>
  <c r="H326" i="3" s="1"/>
  <c r="L191" i="3"/>
  <c r="F260" i="3"/>
  <c r="N254" i="3"/>
  <c r="I259" i="3"/>
  <c r="I393" i="3" s="1"/>
  <c r="E254" i="3"/>
  <c r="H257" i="3"/>
  <c r="H391" i="3" s="1"/>
  <c r="K256" i="3"/>
  <c r="J198" i="3"/>
  <c r="J326" i="3" s="1"/>
  <c r="F193" i="3"/>
  <c r="M197" i="3"/>
  <c r="I192" i="3"/>
  <c r="I320" i="3" s="1"/>
  <c r="H196" i="3"/>
  <c r="H324" i="3" s="1"/>
  <c r="K194" i="3"/>
  <c r="K322" i="3" s="1"/>
  <c r="H191" i="3"/>
  <c r="N258" i="3"/>
  <c r="J253" i="3"/>
  <c r="J387" i="3" s="1"/>
  <c r="E258" i="3"/>
  <c r="M252" i="3"/>
  <c r="H255" i="3"/>
  <c r="H389" i="3" s="1"/>
  <c r="K252" i="3"/>
  <c r="F197" i="3"/>
  <c r="N191" i="3"/>
  <c r="I196" i="3"/>
  <c r="I324" i="3" s="1"/>
  <c r="E191" i="3"/>
  <c r="H194" i="3"/>
  <c r="H322" i="3" s="1"/>
  <c r="K192" i="3"/>
  <c r="K320" i="3" s="1"/>
  <c r="J261" i="3"/>
  <c r="J395" i="3" s="1"/>
  <c r="F256" i="3"/>
  <c r="I255" i="3"/>
  <c r="I389" i="3" s="1"/>
  <c r="K260" i="3"/>
  <c r="J194" i="3"/>
  <c r="J322" i="3" s="1"/>
  <c r="M193" i="3"/>
  <c r="K196" i="3"/>
  <c r="K324" i="3" s="1"/>
  <c r="E154" i="3"/>
  <c r="E282" i="3" s="1"/>
  <c r="N221" i="3"/>
  <c r="N355" i="3" s="1"/>
  <c r="H217" i="3"/>
  <c r="H351" i="3" s="1"/>
  <c r="I157" i="3"/>
  <c r="I285" i="3" s="1"/>
  <c r="J159" i="3"/>
  <c r="J287" i="3" s="1"/>
  <c r="H160" i="3"/>
  <c r="H288" i="3" s="1"/>
  <c r="N223" i="3"/>
  <c r="N357" i="3" s="1"/>
  <c r="N224" i="3"/>
  <c r="N358" i="3" s="1"/>
  <c r="F164" i="3"/>
  <c r="F292" i="3" s="1"/>
  <c r="N154" i="3"/>
  <c r="N282" i="3" s="1"/>
  <c r="F156" i="3"/>
  <c r="F284" i="3" s="1"/>
  <c r="E220" i="3"/>
  <c r="E354" i="3" s="1"/>
  <c r="J222" i="3"/>
  <c r="J356" i="3" s="1"/>
  <c r="G224" i="3"/>
  <c r="G358" i="3" s="1"/>
  <c r="J227" i="3"/>
  <c r="J361" i="3" s="1"/>
  <c r="L217" i="3"/>
  <c r="L351" i="3" s="1"/>
  <c r="I156" i="3"/>
  <c r="I284" i="3" s="1"/>
  <c r="M157" i="3"/>
  <c r="M285" i="3" s="1"/>
  <c r="N159" i="3"/>
  <c r="N287" i="3" s="1"/>
  <c r="K225" i="3"/>
  <c r="K359" i="3" s="1"/>
  <c r="H155" i="3"/>
  <c r="H283" i="3" s="1"/>
  <c r="J157" i="3"/>
  <c r="J285" i="3" s="1"/>
  <c r="G159" i="3"/>
  <c r="G287" i="3" s="1"/>
  <c r="F161" i="3"/>
  <c r="F289" i="3" s="1"/>
  <c r="L225" i="3"/>
  <c r="L359" i="3" s="1"/>
  <c r="G166" i="3"/>
  <c r="G294" i="3" s="1"/>
  <c r="E168" i="3"/>
  <c r="E296" i="3" s="1"/>
  <c r="M231" i="3"/>
  <c r="M365" i="3" s="1"/>
  <c r="E233" i="3"/>
  <c r="E367" i="3" s="1"/>
  <c r="J235" i="3"/>
  <c r="J369" i="3" s="1"/>
  <c r="E176" i="3"/>
  <c r="E304" i="3" s="1"/>
  <c r="M241" i="3"/>
  <c r="M375" i="3" s="1"/>
  <c r="H245" i="3"/>
  <c r="H379" i="3" s="1"/>
  <c r="F184" i="3"/>
  <c r="F312" i="3" s="1"/>
  <c r="L248" i="3"/>
  <c r="L382" i="3" s="1"/>
  <c r="K187" i="3"/>
  <c r="K315" i="3" s="1"/>
  <c r="K217" i="3"/>
  <c r="K351" i="3" s="1"/>
  <c r="E218" i="3"/>
  <c r="E352" i="3" s="1"/>
  <c r="L156" i="3"/>
  <c r="L284" i="3" s="1"/>
  <c r="M219" i="3"/>
  <c r="M353" i="3" s="1"/>
  <c r="K220" i="3"/>
  <c r="K354" i="3" s="1"/>
  <c r="E221" i="3"/>
  <c r="E355" i="3" s="1"/>
  <c r="I159" i="3"/>
  <c r="I287" i="3" s="1"/>
  <c r="F222" i="3"/>
  <c r="F356" i="3" s="1"/>
  <c r="I223" i="3"/>
  <c r="I357" i="3" s="1"/>
  <c r="G161" i="3"/>
  <c r="G289" i="3" s="1"/>
  <c r="F224" i="3"/>
  <c r="F358" i="3" s="1"/>
  <c r="F225" i="3"/>
  <c r="F359" i="3" s="1"/>
  <c r="I164" i="3"/>
  <c r="I292" i="3" s="1"/>
  <c r="E166" i="3"/>
  <c r="E294" i="3" s="1"/>
  <c r="K229" i="3"/>
  <c r="K363" i="3" s="1"/>
  <c r="G231" i="3"/>
  <c r="G365" i="3" s="1"/>
  <c r="K233" i="3"/>
  <c r="K367" i="3" s="1"/>
  <c r="H235" i="3"/>
  <c r="H369" i="3" s="1"/>
  <c r="L174" i="3"/>
  <c r="L302" i="3" s="1"/>
  <c r="H239" i="3"/>
  <c r="H373" i="3" s="1"/>
  <c r="M178" i="3"/>
  <c r="M306" i="3" s="1"/>
  <c r="M180" i="3"/>
  <c r="M308" i="3" s="1"/>
  <c r="M227" i="3"/>
  <c r="M361" i="3" s="1"/>
  <c r="L229" i="3"/>
  <c r="L363" i="3" s="1"/>
  <c r="H231" i="3"/>
  <c r="H365" i="3" s="1"/>
  <c r="I170" i="3"/>
  <c r="I298" i="3" s="1"/>
  <c r="F172" i="3"/>
  <c r="F300" i="3" s="1"/>
  <c r="I235" i="3"/>
  <c r="I369" i="3" s="1"/>
  <c r="M174" i="3"/>
  <c r="M302" i="3" s="1"/>
  <c r="L176" i="3"/>
  <c r="L304" i="3" s="1"/>
  <c r="M239" i="3"/>
  <c r="M373" i="3" s="1"/>
  <c r="H241" i="3"/>
  <c r="H375" i="3" s="1"/>
  <c r="J180" i="3"/>
  <c r="J308" i="3" s="1"/>
  <c r="M243" i="3"/>
  <c r="M377" i="3" s="1"/>
  <c r="F235" i="3"/>
  <c r="F369" i="3" s="1"/>
  <c r="M237" i="3"/>
  <c r="M371" i="3" s="1"/>
  <c r="J239" i="3"/>
  <c r="J373" i="3" s="1"/>
  <c r="F243" i="3"/>
  <c r="F377" i="3" s="1"/>
  <c r="M183" i="3"/>
  <c r="M311" i="3" s="1"/>
  <c r="J185" i="3"/>
  <c r="J313" i="3" s="1"/>
  <c r="M186" i="3"/>
  <c r="M314" i="3" s="1"/>
  <c r="N250" i="3"/>
  <c r="N384" i="3" s="1"/>
  <c r="N217" i="3"/>
  <c r="N351" i="3" s="1"/>
  <c r="H218" i="3"/>
  <c r="H352" i="3" s="1"/>
  <c r="H219" i="3"/>
  <c r="H353" i="3" s="1"/>
  <c r="K157" i="3"/>
  <c r="K285" i="3" s="1"/>
  <c r="E158" i="3"/>
  <c r="E286" i="3" s="1"/>
  <c r="L221" i="3"/>
  <c r="L355" i="3" s="1"/>
  <c r="K222" i="3"/>
  <c r="K356" i="3" s="1"/>
  <c r="H223" i="3"/>
  <c r="H357" i="3" s="1"/>
  <c r="L224" i="3"/>
  <c r="L358" i="3" s="1"/>
  <c r="I225" i="3"/>
  <c r="I359" i="3" s="1"/>
  <c r="G227" i="3"/>
  <c r="G361" i="3" s="1"/>
  <c r="J166" i="3"/>
  <c r="J294" i="3" s="1"/>
  <c r="J168" i="3"/>
  <c r="J296" i="3" s="1"/>
  <c r="G170" i="3"/>
  <c r="G298" i="3" s="1"/>
  <c r="N233" i="3"/>
  <c r="N367" i="3" s="1"/>
  <c r="G174" i="3"/>
  <c r="G302" i="3" s="1"/>
  <c r="N237" i="3"/>
  <c r="N371" i="3" s="1"/>
  <c r="K239" i="3"/>
  <c r="K373" i="3" s="1"/>
  <c r="F241" i="3"/>
  <c r="F375" i="3" s="1"/>
  <c r="L180" i="3"/>
  <c r="L308" i="3" s="1"/>
  <c r="K182" i="3"/>
  <c r="K310" i="3" s="1"/>
  <c r="J183" i="3"/>
  <c r="J311" i="3" s="1"/>
  <c r="G184" i="3"/>
  <c r="G312" i="3" s="1"/>
  <c r="M247" i="3"/>
  <c r="M381" i="3" s="1"/>
  <c r="E248" i="3"/>
  <c r="E382" i="3" s="1"/>
  <c r="J186" i="3"/>
  <c r="J314" i="3" s="1"/>
  <c r="F249" i="3"/>
  <c r="F383" i="3" s="1"/>
  <c r="K250" i="3"/>
  <c r="K384" i="3" s="1"/>
  <c r="J188" i="3"/>
  <c r="J316" i="3" s="1"/>
  <c r="L251" i="3"/>
  <c r="L385" i="3" s="1"/>
  <c r="N245" i="3"/>
  <c r="N379" i="3" s="1"/>
  <c r="I246" i="3"/>
  <c r="I380" i="3" s="1"/>
  <c r="I184" i="3"/>
  <c r="I312" i="3" s="1"/>
  <c r="I248" i="3"/>
  <c r="I382" i="3" s="1"/>
  <c r="E249" i="3"/>
  <c r="E383" i="3" s="1"/>
  <c r="F187" i="3"/>
  <c r="F315" i="3" s="1"/>
  <c r="M250" i="3"/>
  <c r="M384" i="3" s="1"/>
  <c r="G251" i="3"/>
  <c r="G385" i="3" s="1"/>
  <c r="F188" i="3"/>
  <c r="F316" i="3" s="1"/>
  <c r="J182" i="3"/>
  <c r="J310" i="3" s="1"/>
  <c r="K183" i="3"/>
  <c r="K311" i="3" s="1"/>
  <c r="K246" i="3"/>
  <c r="K380" i="3" s="1"/>
  <c r="F247" i="3"/>
  <c r="F381" i="3" s="1"/>
  <c r="L185" i="3"/>
  <c r="L313" i="3" s="1"/>
  <c r="N248" i="3"/>
  <c r="N382" i="3" s="1"/>
  <c r="M187" i="3"/>
  <c r="M315" i="3" s="1"/>
  <c r="N188" i="3"/>
  <c r="N316" i="3" s="1"/>
  <c r="K155" i="3"/>
  <c r="K283" i="3" s="1"/>
  <c r="M160" i="3"/>
  <c r="M288" i="3" s="1"/>
  <c r="E156" i="3"/>
  <c r="E284" i="3" s="1"/>
  <c r="K158" i="3"/>
  <c r="K286" i="3" s="1"/>
  <c r="I222" i="3"/>
  <c r="I356" i="3" s="1"/>
  <c r="F223" i="3"/>
  <c r="F357" i="3" s="1"/>
  <c r="I161" i="3"/>
  <c r="I289" i="3" s="1"/>
  <c r="M162" i="3"/>
  <c r="M290" i="3" s="1"/>
  <c r="E227" i="3"/>
  <c r="E361" i="3" s="1"/>
  <c r="M217" i="3"/>
  <c r="M351" i="3" s="1"/>
  <c r="F157" i="3"/>
  <c r="F285" i="3" s="1"/>
  <c r="L158" i="3"/>
  <c r="L286" i="3" s="1"/>
  <c r="E160" i="3"/>
  <c r="E288" i="3" s="1"/>
  <c r="H225" i="3"/>
  <c r="H359" i="3" s="1"/>
  <c r="M229" i="3"/>
  <c r="M363" i="3" s="1"/>
  <c r="F218" i="3"/>
  <c r="F352" i="3" s="1"/>
  <c r="N219" i="3"/>
  <c r="N353" i="3" s="1"/>
  <c r="G158" i="3"/>
  <c r="G286" i="3" s="1"/>
  <c r="J224" i="3"/>
  <c r="J358" i="3" s="1"/>
  <c r="J154" i="3"/>
  <c r="J282" i="3" s="1"/>
  <c r="N156" i="3"/>
  <c r="N284" i="3" s="1"/>
  <c r="H158" i="3"/>
  <c r="H286" i="3" s="1"/>
  <c r="I160" i="3"/>
  <c r="I288" i="3" s="1"/>
  <c r="K224" i="3"/>
  <c r="K358" i="3" s="1"/>
  <c r="F227" i="3"/>
  <c r="F361" i="3" s="1"/>
  <c r="I229" i="3"/>
  <c r="I363" i="3" s="1"/>
  <c r="E231" i="3"/>
  <c r="E365" i="3" s="1"/>
  <c r="J170" i="3"/>
  <c r="J298" i="3" s="1"/>
  <c r="M233" i="3"/>
  <c r="M367" i="3" s="1"/>
  <c r="N174" i="3"/>
  <c r="N302" i="3" s="1"/>
  <c r="N239" i="3"/>
  <c r="N373" i="3" s="1"/>
  <c r="J243" i="3"/>
  <c r="J377" i="3" s="1"/>
  <c r="I183" i="3"/>
  <c r="I311" i="3" s="1"/>
  <c r="L247" i="3"/>
  <c r="L381" i="3" s="1"/>
  <c r="K186" i="3"/>
  <c r="K314" i="3" s="1"/>
  <c r="L154" i="3"/>
  <c r="L282" i="3" s="1"/>
  <c r="J155" i="3"/>
  <c r="J283" i="3" s="1"/>
  <c r="M218" i="3"/>
  <c r="M352" i="3" s="1"/>
  <c r="E219" i="3"/>
  <c r="E353" i="3" s="1"/>
  <c r="L157" i="3"/>
  <c r="L285" i="3" s="1"/>
  <c r="J158" i="3"/>
  <c r="J286" i="3" s="1"/>
  <c r="M221" i="3"/>
  <c r="M355" i="3" s="1"/>
  <c r="H222" i="3"/>
  <c r="H356" i="3" s="1"/>
  <c r="K160" i="3"/>
  <c r="K288" i="3" s="1"/>
  <c r="H161" i="3"/>
  <c r="H289" i="3" s="1"/>
  <c r="I224" i="3"/>
  <c r="I358" i="3" s="1"/>
  <c r="L162" i="3"/>
  <c r="L290" i="3" s="1"/>
  <c r="N225" i="3"/>
  <c r="N359" i="3" s="1"/>
  <c r="H227" i="3"/>
  <c r="H361" i="3" s="1"/>
  <c r="M166" i="3"/>
  <c r="M294" i="3" s="1"/>
  <c r="K168" i="3"/>
  <c r="K296" i="3" s="1"/>
  <c r="L170" i="3"/>
  <c r="L298" i="3" s="1"/>
  <c r="I172" i="3"/>
  <c r="I300" i="3" s="1"/>
  <c r="G235" i="3"/>
  <c r="G369" i="3" s="1"/>
  <c r="K237" i="3"/>
  <c r="K371" i="3" s="1"/>
  <c r="E178" i="3"/>
  <c r="E306" i="3" s="1"/>
  <c r="E180" i="3"/>
  <c r="E308" i="3" s="1"/>
  <c r="L243" i="3"/>
  <c r="L377" i="3" s="1"/>
  <c r="N166" i="3"/>
  <c r="N294" i="3" s="1"/>
  <c r="L168" i="3"/>
  <c r="L296" i="3" s="1"/>
  <c r="K231" i="3"/>
  <c r="K365" i="3" s="1"/>
  <c r="H233" i="3"/>
  <c r="H367" i="3" s="1"/>
  <c r="N172" i="3"/>
  <c r="N300" i="3" s="1"/>
  <c r="E174" i="3"/>
  <c r="E302" i="3" s="1"/>
  <c r="L237" i="3"/>
  <c r="L371" i="3" s="1"/>
  <c r="E239" i="3"/>
  <c r="E373" i="3" s="1"/>
  <c r="J178" i="3"/>
  <c r="J306" i="3" s="1"/>
  <c r="K241" i="3"/>
  <c r="K375" i="3" s="1"/>
  <c r="E243" i="3"/>
  <c r="E377" i="3" s="1"/>
  <c r="I182" i="3"/>
  <c r="I310" i="3" s="1"/>
  <c r="J174" i="3"/>
  <c r="J302" i="3" s="1"/>
  <c r="J176" i="3"/>
  <c r="J304" i="3" s="1"/>
  <c r="I241" i="3"/>
  <c r="I375" i="3" s="1"/>
  <c r="F182" i="3"/>
  <c r="F310" i="3" s="1"/>
  <c r="H247" i="3"/>
  <c r="H381" i="3" s="1"/>
  <c r="G248" i="3"/>
  <c r="G382" i="3" s="1"/>
  <c r="G187" i="3"/>
  <c r="G315" i="3" s="1"/>
  <c r="K154" i="3"/>
  <c r="K282" i="3" s="1"/>
  <c r="I155" i="3"/>
  <c r="I283" i="3" s="1"/>
  <c r="G218" i="3"/>
  <c r="G352" i="3" s="1"/>
  <c r="G219" i="3"/>
  <c r="G353" i="3" s="1"/>
  <c r="J220" i="3"/>
  <c r="J354" i="3" s="1"/>
  <c r="M158" i="3"/>
  <c r="M286" i="3" s="1"/>
  <c r="L159" i="3"/>
  <c r="L287" i="3" s="1"/>
  <c r="J160" i="3"/>
  <c r="J288" i="3" s="1"/>
  <c r="K223" i="3"/>
  <c r="K357" i="3" s="1"/>
  <c r="K162" i="3"/>
  <c r="K290" i="3" s="1"/>
  <c r="H164" i="3"/>
  <c r="H292" i="3" s="1"/>
  <c r="H166" i="3"/>
  <c r="H294" i="3" s="1"/>
  <c r="J229" i="3"/>
  <c r="J363" i="3" s="1"/>
  <c r="J231" i="3"/>
  <c r="J365" i="3" s="1"/>
  <c r="F233" i="3"/>
  <c r="F367" i="3" s="1"/>
  <c r="L172" i="3"/>
  <c r="L300" i="3" s="1"/>
  <c r="F237" i="3"/>
  <c r="F371" i="3" s="1"/>
  <c r="N176" i="3"/>
  <c r="N304" i="3" s="1"/>
  <c r="L178" i="3"/>
  <c r="L306" i="3" s="1"/>
  <c r="N241" i="3"/>
  <c r="N375" i="3" s="1"/>
  <c r="K243" i="3"/>
  <c r="K377" i="3" s="1"/>
  <c r="M245" i="3"/>
  <c r="M379" i="3" s="1"/>
  <c r="E183" i="3"/>
  <c r="E311" i="3" s="1"/>
  <c r="E247" i="3"/>
  <c r="E381" i="3" s="1"/>
  <c r="G185" i="3"/>
  <c r="G313" i="3" s="1"/>
  <c r="K248" i="3"/>
  <c r="K382" i="3" s="1"/>
  <c r="G249" i="3"/>
  <c r="G383" i="3" s="1"/>
  <c r="L187" i="3"/>
  <c r="L315" i="3" s="1"/>
  <c r="I188" i="3"/>
  <c r="I316" i="3" s="1"/>
  <c r="I251" i="3"/>
  <c r="I385" i="3" s="1"/>
  <c r="G245" i="3"/>
  <c r="G379" i="3" s="1"/>
  <c r="L183" i="3"/>
  <c r="L311" i="3" s="1"/>
  <c r="J246" i="3"/>
  <c r="J380" i="3" s="1"/>
  <c r="I185" i="3"/>
  <c r="I313" i="3" s="1"/>
  <c r="L186" i="3"/>
  <c r="L314" i="3" s="1"/>
  <c r="M249" i="3"/>
  <c r="M383" i="3" s="1"/>
  <c r="N187" i="3"/>
  <c r="N315" i="3" s="1"/>
  <c r="G188" i="3"/>
  <c r="G316" i="3" s="1"/>
  <c r="H188" i="3"/>
  <c r="H316" i="3" s="1"/>
  <c r="H182" i="3"/>
  <c r="H310" i="3" s="1"/>
  <c r="J245" i="3"/>
  <c r="J379" i="3" s="1"/>
  <c r="L246" i="3"/>
  <c r="L380" i="3" s="1"/>
  <c r="L184" i="3"/>
  <c r="L312" i="3" s="1"/>
  <c r="N247" i="3"/>
  <c r="N381" i="3" s="1"/>
  <c r="F248" i="3"/>
  <c r="F382" i="3" s="1"/>
  <c r="E187" i="3"/>
  <c r="E315" i="3" s="1"/>
  <c r="L250" i="3"/>
  <c r="L384" i="3" s="1"/>
  <c r="J251" i="3"/>
  <c r="J385" i="3" s="1"/>
  <c r="M156" i="3"/>
  <c r="M284" i="3" s="1"/>
  <c r="I154" i="3"/>
  <c r="I282" i="3" s="1"/>
  <c r="J219" i="3"/>
  <c r="J353" i="3" s="1"/>
  <c r="F221" i="3"/>
  <c r="F355" i="3" s="1"/>
  <c r="M222" i="3"/>
  <c r="M356" i="3" s="1"/>
  <c r="J223" i="3"/>
  <c r="J357" i="3" s="1"/>
  <c r="M161" i="3"/>
  <c r="M289" i="3" s="1"/>
  <c r="G225" i="3"/>
  <c r="G359" i="3" s="1"/>
  <c r="F154" i="3"/>
  <c r="F282" i="3" s="1"/>
  <c r="L155" i="3"/>
  <c r="L283" i="3" s="1"/>
  <c r="N157" i="3"/>
  <c r="N285" i="3" s="1"/>
  <c r="G221" i="3"/>
  <c r="G355" i="3" s="1"/>
  <c r="J161" i="3"/>
  <c r="J289" i="3" s="1"/>
  <c r="G164" i="3"/>
  <c r="G292" i="3" s="1"/>
  <c r="M154" i="3"/>
  <c r="M282" i="3" s="1"/>
  <c r="N218" i="3"/>
  <c r="N352" i="3" s="1"/>
  <c r="E157" i="3"/>
  <c r="E285" i="3" s="1"/>
  <c r="J221" i="3"/>
  <c r="J355" i="3" s="1"/>
  <c r="I162" i="3"/>
  <c r="I290" i="3" s="1"/>
  <c r="I217" i="3"/>
  <c r="I351" i="3" s="1"/>
  <c r="K219" i="3"/>
  <c r="K353" i="3" s="1"/>
  <c r="K221" i="3"/>
  <c r="K355" i="3" s="1"/>
  <c r="G223" i="3"/>
  <c r="G357" i="3" s="1"/>
  <c r="J162" i="3"/>
  <c r="J290" i="3" s="1"/>
  <c r="N227" i="3"/>
  <c r="N361" i="3" s="1"/>
  <c r="N229" i="3"/>
  <c r="N363" i="3" s="1"/>
  <c r="I231" i="3"/>
  <c r="I365" i="3" s="1"/>
  <c r="N170" i="3"/>
  <c r="N298" i="3" s="1"/>
  <c r="G172" i="3"/>
  <c r="G300" i="3" s="1"/>
  <c r="E237" i="3"/>
  <c r="E371" i="3" s="1"/>
  <c r="E241" i="3"/>
  <c r="E375" i="3" s="1"/>
  <c r="N182" i="3"/>
  <c r="N310" i="3" s="1"/>
  <c r="N246" i="3"/>
  <c r="N380" i="3" s="1"/>
  <c r="N185" i="3"/>
  <c r="N313" i="3" s="1"/>
  <c r="J249" i="3"/>
  <c r="J383" i="3" s="1"/>
  <c r="G217" i="3"/>
  <c r="G351" i="3" s="1"/>
  <c r="N155" i="3"/>
  <c r="N283" i="3" s="1"/>
  <c r="H156" i="3"/>
  <c r="H284" i="3" s="1"/>
  <c r="I219" i="3"/>
  <c r="I353" i="3" s="1"/>
  <c r="G220" i="3"/>
  <c r="G354" i="3" s="1"/>
  <c r="N158" i="3"/>
  <c r="N286" i="3" s="1"/>
  <c r="E159" i="3"/>
  <c r="E287" i="3" s="1"/>
  <c r="L222" i="3"/>
  <c r="L356" i="3" s="1"/>
  <c r="E223" i="3"/>
  <c r="E357" i="3" s="1"/>
  <c r="L161" i="3"/>
  <c r="L289" i="3" s="1"/>
  <c r="M224" i="3"/>
  <c r="M358" i="3" s="1"/>
  <c r="F162" i="3"/>
  <c r="F290" i="3" s="1"/>
  <c r="E164" i="3"/>
  <c r="E292" i="3" s="1"/>
  <c r="L227" i="3"/>
  <c r="L361" i="3" s="1"/>
  <c r="G229" i="3"/>
  <c r="G363" i="3" s="1"/>
  <c r="N168" i="3"/>
  <c r="N296" i="3" s="1"/>
  <c r="G233" i="3"/>
  <c r="G367" i="3" s="1"/>
  <c r="M172" i="3"/>
  <c r="M300" i="3" s="1"/>
  <c r="H174" i="3"/>
  <c r="H302" i="3" s="1"/>
  <c r="K176" i="3"/>
  <c r="K304" i="3" s="1"/>
  <c r="I178" i="3"/>
  <c r="I306" i="3" s="1"/>
  <c r="I180" i="3"/>
  <c r="I308" i="3" s="1"/>
  <c r="I227" i="3"/>
  <c r="I361" i="3" s="1"/>
  <c r="H229" i="3"/>
  <c r="H363" i="3" s="1"/>
  <c r="I168" i="3"/>
  <c r="I296" i="3" s="1"/>
  <c r="E170" i="3"/>
  <c r="E298" i="3" s="1"/>
  <c r="L233" i="3"/>
  <c r="L367" i="3" s="1"/>
  <c r="E235" i="3"/>
  <c r="E369" i="3" s="1"/>
  <c r="I174" i="3"/>
  <c r="I302" i="3" s="1"/>
  <c r="H176" i="3"/>
  <c r="H304" i="3" s="1"/>
  <c r="I239" i="3"/>
  <c r="I373" i="3" s="1"/>
  <c r="N178" i="3"/>
  <c r="N306" i="3" s="1"/>
  <c r="F180" i="3"/>
  <c r="F308" i="3" s="1"/>
  <c r="I243" i="3"/>
  <c r="I377" i="3" s="1"/>
  <c r="K172" i="3"/>
  <c r="K300" i="3" s="1"/>
  <c r="I237" i="3"/>
  <c r="I371" i="3" s="1"/>
  <c r="F239" i="3"/>
  <c r="F373" i="3" s="1"/>
  <c r="G180" i="3"/>
  <c r="G308" i="3" s="1"/>
  <c r="L245" i="3"/>
  <c r="L379" i="3" s="1"/>
  <c r="G247" i="3"/>
  <c r="G381" i="3" s="1"/>
  <c r="E186" i="3"/>
  <c r="E314" i="3" s="1"/>
  <c r="F250" i="3"/>
  <c r="F384" i="3" s="1"/>
  <c r="J217" i="3"/>
  <c r="J351" i="3" s="1"/>
  <c r="M155" i="3"/>
  <c r="M283" i="3" s="1"/>
  <c r="K156" i="3"/>
  <c r="K284" i="3" s="1"/>
  <c r="G157" i="3"/>
  <c r="G285" i="3" s="1"/>
  <c r="N220" i="3"/>
  <c r="N354" i="3" s="1"/>
  <c r="H221" i="3"/>
  <c r="H355" i="3" s="1"/>
  <c r="G222" i="3"/>
  <c r="G356" i="3" s="1"/>
  <c r="N160" i="3"/>
  <c r="N288" i="3" s="1"/>
  <c r="H224" i="3"/>
  <c r="H358" i="3" s="1"/>
  <c r="E225" i="3"/>
  <c r="E359" i="3" s="1"/>
  <c r="L164" i="3"/>
  <c r="L292" i="3" s="1"/>
  <c r="L166" i="3"/>
  <c r="L294" i="3" s="1"/>
  <c r="F168" i="3"/>
  <c r="F296" i="3" s="1"/>
  <c r="N231" i="3"/>
  <c r="N365" i="3" s="1"/>
  <c r="J233" i="3"/>
  <c r="J367" i="3" s="1"/>
  <c r="K235" i="3"/>
  <c r="K369" i="3" s="1"/>
  <c r="J237" i="3"/>
  <c r="J371" i="3" s="1"/>
  <c r="G239" i="3"/>
  <c r="G373" i="3" s="1"/>
  <c r="F217" i="3"/>
  <c r="F351" i="3" s="1"/>
  <c r="E222" i="3"/>
  <c r="E356" i="3" s="1"/>
  <c r="J164" i="3"/>
  <c r="J292" i="3" s="1"/>
  <c r="N222" i="3"/>
  <c r="N356" i="3" s="1"/>
  <c r="F219" i="3"/>
  <c r="F353" i="3" s="1"/>
  <c r="K218" i="3"/>
  <c r="K352" i="3" s="1"/>
  <c r="K164" i="3"/>
  <c r="K292" i="3" s="1"/>
  <c r="I233" i="3"/>
  <c r="I367" i="3" s="1"/>
  <c r="I245" i="3"/>
  <c r="I379" i="3" s="1"/>
  <c r="F155" i="3"/>
  <c r="F283" i="3" s="1"/>
  <c r="F158" i="3"/>
  <c r="F286" i="3" s="1"/>
  <c r="M223" i="3"/>
  <c r="M357" i="3" s="1"/>
  <c r="M164" i="3"/>
  <c r="M292" i="3" s="1"/>
  <c r="E172" i="3"/>
  <c r="E300" i="3" s="1"/>
  <c r="G241" i="3"/>
  <c r="G375" i="3" s="1"/>
  <c r="L231" i="3"/>
  <c r="L365" i="3" s="1"/>
  <c r="H237" i="3"/>
  <c r="H371" i="3" s="1"/>
  <c r="N180" i="3"/>
  <c r="N308" i="3" s="1"/>
  <c r="G178" i="3"/>
  <c r="G306" i="3" s="1"/>
  <c r="N249" i="3"/>
  <c r="N383" i="3" s="1"/>
  <c r="L219" i="3"/>
  <c r="L353" i="3" s="1"/>
  <c r="F160" i="3"/>
  <c r="F288" i="3" s="1"/>
  <c r="K227" i="3"/>
  <c r="K361" i="3" s="1"/>
  <c r="H172" i="3"/>
  <c r="H300" i="3" s="1"/>
  <c r="K178" i="3"/>
  <c r="K306" i="3" s="1"/>
  <c r="G182" i="3"/>
  <c r="G310" i="3" s="1"/>
  <c r="G246" i="3"/>
  <c r="G380" i="3" s="1"/>
  <c r="K185" i="3"/>
  <c r="K313" i="3" s="1"/>
  <c r="K249" i="3"/>
  <c r="K383" i="3" s="1"/>
  <c r="M188" i="3"/>
  <c r="M316" i="3" s="1"/>
  <c r="K245" i="3"/>
  <c r="K379" i="3" s="1"/>
  <c r="E184" i="3"/>
  <c r="E312" i="3" s="1"/>
  <c r="G186" i="3"/>
  <c r="G314" i="3" s="1"/>
  <c r="E250" i="3"/>
  <c r="E384" i="3" s="1"/>
  <c r="L188" i="3"/>
  <c r="L316" i="3" s="1"/>
  <c r="G183" i="3"/>
  <c r="G311" i="3" s="1"/>
  <c r="M184" i="3"/>
  <c r="M312" i="3" s="1"/>
  <c r="J248" i="3"/>
  <c r="J382" i="3" s="1"/>
  <c r="I250" i="3"/>
  <c r="I384" i="3" s="1"/>
  <c r="F159" i="3"/>
  <c r="F287" i="3" s="1"/>
  <c r="L160" i="3"/>
  <c r="L288" i="3" s="1"/>
  <c r="E217" i="3"/>
  <c r="E351" i="3" s="1"/>
  <c r="N162" i="3"/>
  <c r="N290" i="3" s="1"/>
  <c r="L220" i="3"/>
  <c r="L354" i="3" s="1"/>
  <c r="I220" i="3"/>
  <c r="I354" i="3" s="1"/>
  <c r="K166" i="3"/>
  <c r="K294" i="3" s="1"/>
  <c r="F174" i="3"/>
  <c r="F302" i="3" s="1"/>
  <c r="N184" i="3"/>
  <c r="N312" i="3" s="1"/>
  <c r="I218" i="3"/>
  <c r="I352" i="3" s="1"/>
  <c r="I221" i="3"/>
  <c r="I355" i="3" s="1"/>
  <c r="E224" i="3"/>
  <c r="E358" i="3" s="1"/>
  <c r="I166" i="3"/>
  <c r="I294" i="3" s="1"/>
  <c r="L235" i="3"/>
  <c r="L369" i="3" s="1"/>
  <c r="H243" i="3"/>
  <c r="H377" i="3" s="1"/>
  <c r="M170" i="3"/>
  <c r="M298" i="3" s="1"/>
  <c r="G176" i="3"/>
  <c r="G304" i="3" s="1"/>
  <c r="E182" i="3"/>
  <c r="E310" i="3" s="1"/>
  <c r="N243" i="3"/>
  <c r="N377" i="3" s="1"/>
  <c r="G154" i="3"/>
  <c r="G282" i="3" s="1"/>
  <c r="F220" i="3"/>
  <c r="F354" i="3" s="1"/>
  <c r="L223" i="3"/>
  <c r="L357" i="3" s="1"/>
  <c r="F229" i="3"/>
  <c r="F363" i="3" s="1"/>
  <c r="K174" i="3"/>
  <c r="K302" i="3" s="1"/>
  <c r="J241" i="3"/>
  <c r="J375" i="3" s="1"/>
  <c r="E245" i="3"/>
  <c r="E379" i="3" s="1"/>
  <c r="K184" i="3"/>
  <c r="K312" i="3" s="1"/>
  <c r="M248" i="3"/>
  <c r="M382" i="3" s="1"/>
  <c r="H187" i="3"/>
  <c r="H315" i="3" s="1"/>
  <c r="E251" i="3"/>
  <c r="E385" i="3" s="1"/>
  <c r="H183" i="3"/>
  <c r="H311" i="3" s="1"/>
  <c r="E185" i="3"/>
  <c r="E313" i="3" s="1"/>
  <c r="I249" i="3"/>
  <c r="I383" i="3" s="1"/>
  <c r="J250" i="3"/>
  <c r="J384" i="3" s="1"/>
  <c r="H251" i="3"/>
  <c r="H385" i="3" s="1"/>
  <c r="H246" i="3"/>
  <c r="H380" i="3" s="1"/>
  <c r="J247" i="3"/>
  <c r="J381" i="3" s="1"/>
  <c r="H249" i="3"/>
  <c r="H383" i="3" s="1"/>
  <c r="F251" i="3"/>
  <c r="F385" i="3" s="1"/>
  <c r="J218" i="3"/>
  <c r="J352" i="3" s="1"/>
  <c r="E161" i="3"/>
  <c r="E289" i="3" s="1"/>
  <c r="J156" i="3"/>
  <c r="J284" i="3" s="1"/>
  <c r="E229" i="3"/>
  <c r="E363" i="3" s="1"/>
  <c r="K161" i="3"/>
  <c r="K289" i="3" s="1"/>
  <c r="K159" i="3"/>
  <c r="K287" i="3" s="1"/>
  <c r="M168" i="3"/>
  <c r="M296" i="3" s="1"/>
  <c r="M176" i="3"/>
  <c r="M304" i="3" s="1"/>
  <c r="I186" i="3"/>
  <c r="I314" i="3" s="1"/>
  <c r="G156" i="3"/>
  <c r="G284" i="3" s="1"/>
  <c r="M159" i="3"/>
  <c r="M287" i="3" s="1"/>
  <c r="H162" i="3"/>
  <c r="H290" i="3" s="1"/>
  <c r="G168" i="3"/>
  <c r="G296" i="3" s="1"/>
  <c r="G237" i="3"/>
  <c r="G371" i="3" s="1"/>
  <c r="F166" i="3"/>
  <c r="F294" i="3" s="1"/>
  <c r="J172" i="3"/>
  <c r="J300" i="3" s="1"/>
  <c r="F178" i="3"/>
  <c r="F306" i="3" s="1"/>
  <c r="N235" i="3"/>
  <c r="N369" i="3" s="1"/>
  <c r="J184" i="3"/>
  <c r="J312" i="3" s="1"/>
  <c r="E155" i="3"/>
  <c r="E283" i="3" s="1"/>
  <c r="I158" i="3"/>
  <c r="I286" i="3" s="1"/>
  <c r="G162" i="3"/>
  <c r="G290" i="3" s="1"/>
  <c r="F231" i="3"/>
  <c r="F365" i="3" s="1"/>
  <c r="F176" i="3"/>
  <c r="F304" i="3" s="1"/>
  <c r="H180" i="3"/>
  <c r="H308" i="3" s="1"/>
  <c r="F183" i="3"/>
  <c r="F311" i="3" s="1"/>
  <c r="I247" i="3"/>
  <c r="I381" i="3" s="1"/>
  <c r="F186" i="3"/>
  <c r="F314" i="3" s="1"/>
  <c r="G250" i="3"/>
  <c r="G384" i="3" s="1"/>
  <c r="M251" i="3"/>
  <c r="M385" i="3" s="1"/>
  <c r="E246" i="3"/>
  <c r="E380" i="3" s="1"/>
  <c r="M185" i="3"/>
  <c r="M313" i="3" s="1"/>
  <c r="L249" i="3"/>
  <c r="L383" i="3" s="1"/>
  <c r="K188" i="3"/>
  <c r="K316" i="3" s="1"/>
  <c r="L182" i="3"/>
  <c r="L310" i="3" s="1"/>
  <c r="F246" i="3"/>
  <c r="F380" i="3" s="1"/>
  <c r="H185" i="3"/>
  <c r="H313" i="3" s="1"/>
  <c r="I187" i="3"/>
  <c r="I315" i="3" s="1"/>
  <c r="N251" i="3"/>
  <c r="N385" i="3" s="1"/>
  <c r="H220" i="3"/>
  <c r="H354" i="3" s="1"/>
  <c r="E162" i="3"/>
  <c r="E290" i="3" s="1"/>
  <c r="M220" i="3"/>
  <c r="M354" i="3" s="1"/>
  <c r="G155" i="3"/>
  <c r="G283" i="3" s="1"/>
  <c r="N164" i="3"/>
  <c r="N292" i="3" s="1"/>
  <c r="N161" i="3"/>
  <c r="N289" i="3" s="1"/>
  <c r="F170" i="3"/>
  <c r="F298" i="3" s="1"/>
  <c r="K180" i="3"/>
  <c r="K308" i="3" s="1"/>
  <c r="H154" i="3"/>
  <c r="H282" i="3" s="1"/>
  <c r="H157" i="3"/>
  <c r="H285" i="3" s="1"/>
  <c r="G160" i="3"/>
  <c r="G288" i="3" s="1"/>
  <c r="J225" i="3"/>
  <c r="J359" i="3" s="1"/>
  <c r="H170" i="3"/>
  <c r="H298" i="3" s="1"/>
  <c r="L239" i="3"/>
  <c r="L373" i="3" s="1"/>
  <c r="H168" i="3"/>
  <c r="H296" i="3" s="1"/>
  <c r="M235" i="3"/>
  <c r="M369" i="3" s="1"/>
  <c r="L241" i="3"/>
  <c r="L375" i="3" s="1"/>
  <c r="I176" i="3"/>
  <c r="I304" i="3" s="1"/>
  <c r="H248" i="3"/>
  <c r="H382" i="3" s="1"/>
  <c r="L218" i="3"/>
  <c r="L352" i="3" s="1"/>
  <c r="H159" i="3"/>
  <c r="H287" i="3" s="1"/>
  <c r="M225" i="3"/>
  <c r="M359" i="3" s="1"/>
  <c r="K170" i="3"/>
  <c r="K298" i="3" s="1"/>
  <c r="H178" i="3"/>
  <c r="H306" i="3" s="1"/>
  <c r="G243" i="3"/>
  <c r="G377" i="3" s="1"/>
  <c r="N183" i="3"/>
  <c r="N311" i="3" s="1"/>
  <c r="K247" i="3"/>
  <c r="K381" i="3" s="1"/>
  <c r="N186" i="3"/>
  <c r="N314" i="3" s="1"/>
  <c r="E188" i="3"/>
  <c r="E316" i="3" s="1"/>
  <c r="M182" i="3"/>
  <c r="M310" i="3" s="1"/>
  <c r="M246" i="3"/>
  <c r="M380" i="3" s="1"/>
  <c r="H186" i="3"/>
  <c r="H314" i="3" s="1"/>
  <c r="J187" i="3"/>
  <c r="J315" i="3" s="1"/>
  <c r="K251" i="3"/>
  <c r="K385" i="3" s="1"/>
  <c r="F245" i="3"/>
  <c r="F379" i="3" s="1"/>
  <c r="H184" i="3"/>
  <c r="H312" i="3" s="1"/>
  <c r="F185" i="3"/>
  <c r="F313" i="3" s="1"/>
  <c r="H250" i="3"/>
  <c r="H384" i="3" s="1"/>
  <c r="M163" i="3"/>
  <c r="M291" i="3" s="1"/>
  <c r="G163" i="3"/>
  <c r="G291" i="3" s="1"/>
  <c r="I226" i="3"/>
  <c r="I360" i="3" s="1"/>
  <c r="G226" i="3"/>
  <c r="G360" i="3" s="1"/>
  <c r="K226" i="3"/>
  <c r="K360" i="3" s="1"/>
  <c r="J165" i="3"/>
  <c r="J293" i="3" s="1"/>
  <c r="K165" i="3"/>
  <c r="K293" i="3" s="1"/>
  <c r="N228" i="3"/>
  <c r="N362" i="3" s="1"/>
  <c r="L228" i="3"/>
  <c r="L362" i="3" s="1"/>
  <c r="G228" i="3"/>
  <c r="G362" i="3" s="1"/>
  <c r="L167" i="3"/>
  <c r="L295" i="3" s="1"/>
  <c r="K167" i="3"/>
  <c r="K295" i="3" s="1"/>
  <c r="G230" i="3"/>
  <c r="G364" i="3" s="1"/>
  <c r="H230" i="3"/>
  <c r="H364" i="3" s="1"/>
  <c r="L230" i="3"/>
  <c r="L364" i="3" s="1"/>
  <c r="H169" i="3"/>
  <c r="H297" i="3" s="1"/>
  <c r="M169" i="3"/>
  <c r="M297" i="3" s="1"/>
  <c r="I232" i="3"/>
  <c r="I366" i="3" s="1"/>
  <c r="L232" i="3"/>
  <c r="L366" i="3" s="1"/>
  <c r="H232" i="3"/>
  <c r="H366" i="3" s="1"/>
  <c r="G171" i="3"/>
  <c r="G299" i="3" s="1"/>
  <c r="N171" i="3"/>
  <c r="N299" i="3" s="1"/>
  <c r="I234" i="3"/>
  <c r="I368" i="3" s="1"/>
  <c r="K234" i="3"/>
  <c r="K368" i="3" s="1"/>
  <c r="N234" i="3"/>
  <c r="N368" i="3" s="1"/>
  <c r="N173" i="3"/>
  <c r="N301" i="3" s="1"/>
  <c r="M173" i="3"/>
  <c r="M301" i="3" s="1"/>
  <c r="F236" i="3"/>
  <c r="F370" i="3" s="1"/>
  <c r="N236" i="3"/>
  <c r="N370" i="3" s="1"/>
  <c r="H236" i="3"/>
  <c r="H370" i="3" s="1"/>
  <c r="J175" i="3"/>
  <c r="J303" i="3" s="1"/>
  <c r="M175" i="3"/>
  <c r="M303" i="3" s="1"/>
  <c r="G238" i="3"/>
  <c r="G372" i="3" s="1"/>
  <c r="I238" i="3"/>
  <c r="I372" i="3" s="1"/>
  <c r="H238" i="3"/>
  <c r="H372" i="3" s="1"/>
  <c r="H177" i="3"/>
  <c r="H305" i="3" s="1"/>
  <c r="J177" i="3"/>
  <c r="J305" i="3" s="1"/>
  <c r="G240" i="3"/>
  <c r="G374" i="3" s="1"/>
  <c r="E240" i="3"/>
  <c r="E374" i="3" s="1"/>
  <c r="J240" i="3"/>
  <c r="J374" i="3" s="1"/>
  <c r="M179" i="3"/>
  <c r="M307" i="3" s="1"/>
  <c r="K179" i="3"/>
  <c r="K307" i="3" s="1"/>
  <c r="K242" i="3"/>
  <c r="K376" i="3" s="1"/>
  <c r="I242" i="3"/>
  <c r="I376" i="3" s="1"/>
  <c r="H242" i="3"/>
  <c r="H376" i="3" s="1"/>
  <c r="N181" i="3"/>
  <c r="N309" i="3" s="1"/>
  <c r="G181" i="3"/>
  <c r="G309" i="3" s="1"/>
  <c r="N244" i="3"/>
  <c r="N378" i="3" s="1"/>
  <c r="K244" i="3"/>
  <c r="K378" i="3" s="1"/>
  <c r="H244" i="3"/>
  <c r="H378" i="3" s="1"/>
  <c r="H175" i="3"/>
  <c r="H303" i="3" s="1"/>
  <c r="E175" i="3"/>
  <c r="E303" i="3" s="1"/>
  <c r="F238" i="3"/>
  <c r="F372" i="3" s="1"/>
  <c r="J238" i="3"/>
  <c r="J372" i="3" s="1"/>
  <c r="I177" i="3"/>
  <c r="I305" i="3" s="1"/>
  <c r="G177" i="3"/>
  <c r="G305" i="3" s="1"/>
  <c r="L177" i="3"/>
  <c r="L305" i="3" s="1"/>
  <c r="M240" i="3"/>
  <c r="M374" i="3" s="1"/>
  <c r="F240" i="3"/>
  <c r="F374" i="3" s="1"/>
  <c r="J179" i="3"/>
  <c r="J307" i="3" s="1"/>
  <c r="E179" i="3"/>
  <c r="E307" i="3" s="1"/>
  <c r="L179" i="3"/>
  <c r="L307" i="3" s="1"/>
  <c r="F242" i="3"/>
  <c r="F376" i="3" s="1"/>
  <c r="J242" i="3"/>
  <c r="J376" i="3" s="1"/>
  <c r="I181" i="3"/>
  <c r="I309" i="3" s="1"/>
  <c r="H181" i="3"/>
  <c r="H309" i="3" s="1"/>
  <c r="F181" i="3"/>
  <c r="F309" i="3" s="1"/>
  <c r="F244" i="3"/>
  <c r="F378" i="3" s="1"/>
  <c r="G244" i="3"/>
  <c r="G378" i="3" s="1"/>
  <c r="I165" i="3"/>
  <c r="I293" i="3" s="1"/>
  <c r="G165" i="3"/>
  <c r="G293" i="3" s="1"/>
  <c r="M228" i="3"/>
  <c r="M362" i="3" s="1"/>
  <c r="K228" i="3"/>
  <c r="K362" i="3" s="1"/>
  <c r="H228" i="3"/>
  <c r="H362" i="3" s="1"/>
  <c r="F167" i="3"/>
  <c r="F295" i="3" s="1"/>
  <c r="E167" i="3"/>
  <c r="E295" i="3" s="1"/>
  <c r="K230" i="3"/>
  <c r="K364" i="3" s="1"/>
  <c r="J230" i="3"/>
  <c r="J364" i="3" s="1"/>
  <c r="E230" i="3"/>
  <c r="E364" i="3" s="1"/>
  <c r="F169" i="3"/>
  <c r="F297" i="3" s="1"/>
  <c r="G169" i="3"/>
  <c r="G297" i="3" s="1"/>
  <c r="M232" i="3"/>
  <c r="M366" i="3" s="1"/>
  <c r="G232" i="3"/>
  <c r="G366" i="3" s="1"/>
  <c r="F232" i="3"/>
  <c r="F366" i="3" s="1"/>
  <c r="I171" i="3"/>
  <c r="I299" i="3" s="1"/>
  <c r="H171" i="3"/>
  <c r="H299" i="3" s="1"/>
  <c r="M234" i="3"/>
  <c r="M368" i="3" s="1"/>
  <c r="H234" i="3"/>
  <c r="H368" i="3" s="1"/>
  <c r="F234" i="3"/>
  <c r="F368" i="3" s="1"/>
  <c r="H173" i="3"/>
  <c r="H301" i="3" s="1"/>
  <c r="L173" i="3"/>
  <c r="L301" i="3" s="1"/>
  <c r="J236" i="3"/>
  <c r="J370" i="3" s="1"/>
  <c r="E236" i="3"/>
  <c r="E370" i="3" s="1"/>
  <c r="L236" i="3"/>
  <c r="L370" i="3" s="1"/>
  <c r="L175" i="3"/>
  <c r="L303" i="3" s="1"/>
  <c r="N175" i="3"/>
  <c r="N303" i="3" s="1"/>
  <c r="K238" i="3"/>
  <c r="K372" i="3" s="1"/>
  <c r="M238" i="3"/>
  <c r="M372" i="3" s="1"/>
  <c r="L238" i="3"/>
  <c r="L372" i="3" s="1"/>
  <c r="E177" i="3"/>
  <c r="E305" i="3" s="1"/>
  <c r="N177" i="3"/>
  <c r="N305" i="3" s="1"/>
  <c r="K240" i="3"/>
  <c r="K374" i="3" s="1"/>
  <c r="I240" i="3"/>
  <c r="I374" i="3" s="1"/>
  <c r="N240" i="3"/>
  <c r="N374" i="3" s="1"/>
  <c r="F179" i="3"/>
  <c r="F307" i="3" s="1"/>
  <c r="H179" i="3"/>
  <c r="H307" i="3" s="1"/>
  <c r="N242" i="3"/>
  <c r="N376" i="3" s="1"/>
  <c r="M242" i="3"/>
  <c r="M376" i="3" s="1"/>
  <c r="L242" i="3"/>
  <c r="L376" i="3" s="1"/>
  <c r="E181" i="3"/>
  <c r="E309" i="3" s="1"/>
  <c r="K181" i="3"/>
  <c r="K309" i="3" s="1"/>
  <c r="I244" i="3"/>
  <c r="I378" i="3" s="1"/>
  <c r="E244" i="3"/>
  <c r="E378" i="3" s="1"/>
  <c r="L244" i="3"/>
  <c r="L378" i="3" s="1"/>
  <c r="D112" i="1"/>
  <c r="D113" i="1" s="1"/>
  <c r="D114" i="1" s="1"/>
  <c r="E205" i="3" s="1"/>
  <c r="E339" i="3" s="1"/>
  <c r="E112" i="1"/>
  <c r="E113" i="1" s="1"/>
  <c r="E114" i="1" s="1"/>
  <c r="F205" i="3" s="1"/>
  <c r="F339" i="3" s="1"/>
  <c r="F112" i="1"/>
  <c r="F113" i="1" s="1"/>
  <c r="F114" i="1" s="1"/>
  <c r="G205" i="3" s="1"/>
  <c r="G339" i="3" s="1"/>
  <c r="G112" i="1"/>
  <c r="G113" i="1" s="1"/>
  <c r="G114" i="1" s="1"/>
  <c r="H205" i="3" s="1"/>
  <c r="H339" i="3" s="1"/>
  <c r="H112" i="1"/>
  <c r="H113" i="1" s="1"/>
  <c r="H114" i="1" s="1"/>
  <c r="I205" i="3" s="1"/>
  <c r="I339" i="3" s="1"/>
  <c r="I112" i="1"/>
  <c r="I113" i="1" s="1"/>
  <c r="I114" i="1" s="1"/>
  <c r="J205" i="3" s="1"/>
  <c r="J339" i="3" s="1"/>
  <c r="J112" i="1"/>
  <c r="J113" i="1" s="1"/>
  <c r="J114" i="1" s="1"/>
  <c r="K205" i="3" s="1"/>
  <c r="K339" i="3" s="1"/>
  <c r="K112" i="1"/>
  <c r="K113" i="1" s="1"/>
  <c r="K114" i="1" s="1"/>
  <c r="L205" i="3" s="1"/>
  <c r="L339" i="3" s="1"/>
  <c r="L112" i="1"/>
  <c r="L113" i="1" s="1"/>
  <c r="L114" i="1" s="1"/>
  <c r="M205" i="3" s="1"/>
  <c r="M339" i="3" s="1"/>
  <c r="M112" i="1"/>
  <c r="M113" i="1" s="1"/>
  <c r="M114" i="1" s="1"/>
  <c r="N205" i="3" s="1"/>
  <c r="N339" i="3" s="1"/>
  <c r="D99" i="1"/>
  <c r="D100" i="1" s="1"/>
  <c r="D101" i="1" s="1"/>
  <c r="E142" i="3" s="1"/>
  <c r="E270" i="3" s="1"/>
  <c r="E99" i="1"/>
  <c r="E100" i="1" s="1"/>
  <c r="E101" i="1" s="1"/>
  <c r="F142" i="3" s="1"/>
  <c r="F270" i="3" s="1"/>
  <c r="F99" i="1"/>
  <c r="F100" i="1" s="1"/>
  <c r="F101" i="1" s="1"/>
  <c r="G142" i="3" s="1"/>
  <c r="G270" i="3" s="1"/>
  <c r="G99" i="1"/>
  <c r="G100" i="1" s="1"/>
  <c r="G101" i="1" s="1"/>
  <c r="H142" i="3" s="1"/>
  <c r="H270" i="3" s="1"/>
  <c r="H99" i="1"/>
  <c r="H100" i="1" s="1"/>
  <c r="H101" i="1" s="1"/>
  <c r="I142" i="3" s="1"/>
  <c r="I270" i="3" s="1"/>
  <c r="I99" i="1"/>
  <c r="I100" i="1" s="1"/>
  <c r="I101" i="1" s="1"/>
  <c r="J142" i="3" s="1"/>
  <c r="J270" i="3" s="1"/>
  <c r="J99" i="1"/>
  <c r="J100" i="1" s="1"/>
  <c r="J101" i="1" s="1"/>
  <c r="K142" i="3" s="1"/>
  <c r="K270" i="3" s="1"/>
  <c r="K99" i="1"/>
  <c r="K100" i="1" s="1"/>
  <c r="K101" i="1" s="1"/>
  <c r="L142" i="3" s="1"/>
  <c r="L270" i="3" s="1"/>
  <c r="L99" i="1"/>
  <c r="L100" i="1" s="1"/>
  <c r="L101" i="1" s="1"/>
  <c r="M142" i="3" s="1"/>
  <c r="M270" i="3" s="1"/>
  <c r="M99" i="1"/>
  <c r="M100" i="1" s="1"/>
  <c r="M101" i="1" s="1"/>
  <c r="N142" i="3" s="1"/>
  <c r="N270" i="3" s="1"/>
  <c r="O241" i="4" l="1"/>
  <c r="P241" i="4"/>
  <c r="O325" i="4"/>
  <c r="P325" i="4"/>
  <c r="O260" i="4"/>
  <c r="P260" i="4"/>
  <c r="O259" i="4"/>
  <c r="P259" i="4"/>
  <c r="O251" i="4"/>
  <c r="P251" i="4"/>
  <c r="O243" i="4"/>
  <c r="P243" i="4"/>
  <c r="O261" i="4"/>
  <c r="P261" i="4"/>
  <c r="O327" i="4"/>
  <c r="P327" i="4"/>
  <c r="O316" i="4"/>
  <c r="P316" i="4"/>
  <c r="O210" i="4"/>
  <c r="P210" i="4"/>
  <c r="O206" i="4"/>
  <c r="P206" i="4"/>
  <c r="O238" i="4"/>
  <c r="P238" i="4"/>
  <c r="O234" i="4"/>
  <c r="P234" i="4"/>
  <c r="O230" i="4"/>
  <c r="P230" i="4"/>
  <c r="O226" i="4"/>
  <c r="P226" i="4"/>
  <c r="O222" i="4"/>
  <c r="P222" i="4"/>
  <c r="O218" i="4"/>
  <c r="P218" i="4"/>
  <c r="O214" i="4"/>
  <c r="P214" i="4"/>
  <c r="O256" i="4"/>
  <c r="P256" i="4"/>
  <c r="O248" i="4"/>
  <c r="P248" i="4"/>
  <c r="O324" i="4"/>
  <c r="P324" i="4"/>
  <c r="O315" i="4"/>
  <c r="P315" i="4"/>
  <c r="O307" i="4"/>
  <c r="P307" i="4"/>
  <c r="O297" i="4"/>
  <c r="P297" i="4"/>
  <c r="O298" i="4"/>
  <c r="P298" i="4"/>
  <c r="O317" i="4"/>
  <c r="P317" i="4"/>
  <c r="O310" i="4"/>
  <c r="P310" i="4"/>
  <c r="O303" i="4"/>
  <c r="P303" i="4"/>
  <c r="O294" i="4"/>
  <c r="P294" i="4"/>
  <c r="O290" i="4"/>
  <c r="P290" i="4"/>
  <c r="O286" i="4"/>
  <c r="P286" i="4"/>
  <c r="O282" i="4"/>
  <c r="P282" i="4"/>
  <c r="O278" i="4"/>
  <c r="P278" i="4"/>
  <c r="O274" i="4"/>
  <c r="P274" i="4"/>
  <c r="O270" i="4"/>
  <c r="P270" i="4"/>
  <c r="O212" i="4"/>
  <c r="P212" i="4"/>
  <c r="O321" i="4"/>
  <c r="P321" i="4"/>
  <c r="O253" i="4"/>
  <c r="P253" i="4"/>
  <c r="O245" i="4"/>
  <c r="P245" i="4"/>
  <c r="O242" i="4"/>
  <c r="P242" i="4"/>
  <c r="O318" i="4"/>
  <c r="P318" i="4"/>
  <c r="O262" i="4"/>
  <c r="P262" i="4"/>
  <c r="O300" i="4"/>
  <c r="P300" i="4"/>
  <c r="O211" i="4"/>
  <c r="P211" i="4"/>
  <c r="O207" i="4"/>
  <c r="P207" i="4"/>
  <c r="O239" i="4"/>
  <c r="P239" i="4"/>
  <c r="O235" i="4"/>
  <c r="P235" i="4"/>
  <c r="O231" i="4"/>
  <c r="P231" i="4"/>
  <c r="O227" i="4"/>
  <c r="P227" i="4"/>
  <c r="O223" i="4"/>
  <c r="P223" i="4"/>
  <c r="O219" i="4"/>
  <c r="P219" i="4"/>
  <c r="O215" i="4"/>
  <c r="P215" i="4"/>
  <c r="O258" i="4"/>
  <c r="P258" i="4"/>
  <c r="O250" i="4"/>
  <c r="P250" i="4"/>
  <c r="O268" i="4"/>
  <c r="P268" i="4"/>
  <c r="O309" i="4"/>
  <c r="P309" i="4"/>
  <c r="O301" i="4"/>
  <c r="P301" i="4"/>
  <c r="O302" i="4"/>
  <c r="P302" i="4"/>
  <c r="O312" i="4"/>
  <c r="P312" i="4"/>
  <c r="O295" i="4"/>
  <c r="P295" i="4"/>
  <c r="O291" i="4"/>
  <c r="P291" i="4"/>
  <c r="O287" i="4"/>
  <c r="P287" i="4"/>
  <c r="O283" i="4"/>
  <c r="P283" i="4"/>
  <c r="O279" i="4"/>
  <c r="P279" i="4"/>
  <c r="O275" i="4"/>
  <c r="P275" i="4"/>
  <c r="O271" i="4"/>
  <c r="P271" i="4"/>
  <c r="O255" i="4"/>
  <c r="P255" i="4"/>
  <c r="O247" i="4"/>
  <c r="P247" i="4"/>
  <c r="O322" i="4"/>
  <c r="P322" i="4"/>
  <c r="O319" i="4"/>
  <c r="P319" i="4"/>
  <c r="O208" i="4"/>
  <c r="P208" i="4"/>
  <c r="O240" i="4"/>
  <c r="P240" i="4"/>
  <c r="O236" i="4"/>
  <c r="P236" i="4"/>
  <c r="O232" i="4"/>
  <c r="P232" i="4"/>
  <c r="O228" i="4"/>
  <c r="P228" i="4"/>
  <c r="O224" i="4"/>
  <c r="P224" i="4"/>
  <c r="O220" i="4"/>
  <c r="P220" i="4"/>
  <c r="O216" i="4"/>
  <c r="P216" i="4"/>
  <c r="O252" i="4"/>
  <c r="P252" i="4"/>
  <c r="O244" i="4"/>
  <c r="P244" i="4"/>
  <c r="O263" i="4"/>
  <c r="P263" i="4"/>
  <c r="O304" i="4"/>
  <c r="P304" i="4"/>
  <c r="O311" i="4"/>
  <c r="P311" i="4"/>
  <c r="O305" i="4"/>
  <c r="P305" i="4"/>
  <c r="O306" i="4"/>
  <c r="P306" i="4"/>
  <c r="O314" i="4"/>
  <c r="P314" i="4"/>
  <c r="O296" i="4"/>
  <c r="P296" i="4"/>
  <c r="O292" i="4"/>
  <c r="P292" i="4"/>
  <c r="O288" i="4"/>
  <c r="P288" i="4"/>
  <c r="O284" i="4"/>
  <c r="P284" i="4"/>
  <c r="O280" i="4"/>
  <c r="P280" i="4"/>
  <c r="O276" i="4"/>
  <c r="P276" i="4"/>
  <c r="O272" i="4"/>
  <c r="P272" i="4"/>
  <c r="O257" i="4"/>
  <c r="P257" i="4"/>
  <c r="O249" i="4"/>
  <c r="P249" i="4"/>
  <c r="O326" i="4"/>
  <c r="P326" i="4"/>
  <c r="O323" i="4"/>
  <c r="P323" i="4"/>
  <c r="O209" i="4"/>
  <c r="P209" i="4"/>
  <c r="O205" i="4"/>
  <c r="P205" i="4"/>
  <c r="O237" i="4"/>
  <c r="P237" i="4"/>
  <c r="O233" i="4"/>
  <c r="P233" i="4"/>
  <c r="O229" i="4"/>
  <c r="P229" i="4"/>
  <c r="O225" i="4"/>
  <c r="P225" i="4"/>
  <c r="O221" i="4"/>
  <c r="P221" i="4"/>
  <c r="O217" i="4"/>
  <c r="P217" i="4"/>
  <c r="O213" i="4"/>
  <c r="P213" i="4"/>
  <c r="O254" i="4"/>
  <c r="P254" i="4"/>
  <c r="O246" i="4"/>
  <c r="P246" i="4"/>
  <c r="O320" i="4"/>
  <c r="P320" i="4"/>
  <c r="O313" i="4"/>
  <c r="P313" i="4"/>
  <c r="O308" i="4"/>
  <c r="P308" i="4"/>
  <c r="O299" i="4"/>
  <c r="P299" i="4"/>
  <c r="O293" i="4"/>
  <c r="P293" i="4"/>
  <c r="O289" i="4"/>
  <c r="P289" i="4"/>
  <c r="O285" i="4"/>
  <c r="P285" i="4"/>
  <c r="O281" i="4"/>
  <c r="P281" i="4"/>
  <c r="O277" i="4"/>
  <c r="P277" i="4"/>
  <c r="O273" i="4"/>
  <c r="P273" i="4"/>
  <c r="O269" i="4"/>
  <c r="P269" i="4"/>
  <c r="G35" i="3"/>
  <c r="I35" i="3" s="1"/>
  <c r="G39" i="3"/>
  <c r="I39" i="3" s="1"/>
  <c r="G98" i="3"/>
  <c r="I98" i="3" s="1"/>
  <c r="G110" i="3"/>
  <c r="I110" i="3" s="1"/>
  <c r="G37" i="3"/>
  <c r="I37" i="3" s="1"/>
  <c r="G47" i="3"/>
  <c r="I47" i="3" s="1"/>
  <c r="G102" i="3"/>
  <c r="I102" i="3" s="1"/>
  <c r="G100" i="3"/>
  <c r="I100" i="3" s="1"/>
  <c r="G116" i="3"/>
  <c r="I116" i="3" s="1"/>
  <c r="G51" i="3"/>
  <c r="I51" i="3" s="1"/>
  <c r="G43" i="3"/>
  <c r="I43" i="3" s="1"/>
  <c r="G41" i="3"/>
  <c r="I41" i="3" s="1"/>
  <c r="G53" i="3"/>
  <c r="I53" i="3" s="1"/>
  <c r="G112" i="3"/>
  <c r="I112" i="3" s="1"/>
  <c r="G108" i="3"/>
  <c r="I108" i="3" s="1"/>
  <c r="G45" i="3"/>
  <c r="I45" i="3" s="1"/>
  <c r="G104" i="3"/>
  <c r="I104" i="3" s="1"/>
  <c r="G106" i="3"/>
  <c r="I106" i="3" s="1"/>
  <c r="G42" i="3"/>
  <c r="I42" i="3" s="1"/>
  <c r="G105" i="3"/>
  <c r="I105" i="3" s="1"/>
  <c r="G58" i="3"/>
  <c r="I58" i="3" s="1"/>
  <c r="G121" i="3"/>
  <c r="I121" i="3" s="1"/>
  <c r="G111" i="3"/>
  <c r="I111" i="3" s="1"/>
  <c r="G48" i="3"/>
  <c r="I48" i="3" s="1"/>
  <c r="G95" i="3"/>
  <c r="I95" i="3" s="1"/>
  <c r="G32" i="3"/>
  <c r="I32" i="3" s="1"/>
  <c r="G90" i="3"/>
  <c r="I90" i="3" s="1"/>
  <c r="G27" i="3"/>
  <c r="I27" i="3" s="1"/>
  <c r="G89" i="3"/>
  <c r="I89" i="3" s="1"/>
  <c r="G26" i="3"/>
  <c r="I26" i="3" s="1"/>
  <c r="G54" i="3"/>
  <c r="I54" i="3" s="1"/>
  <c r="G117" i="3"/>
  <c r="I117" i="3" s="1"/>
  <c r="G96" i="3"/>
  <c r="I96" i="3" s="1"/>
  <c r="G33" i="3"/>
  <c r="I33" i="3" s="1"/>
  <c r="F325" i="3"/>
  <c r="F102" i="4"/>
  <c r="F36" i="4"/>
  <c r="E166" i="4"/>
  <c r="E392" i="3"/>
  <c r="E68" i="4"/>
  <c r="F34" i="4"/>
  <c r="F321" i="3"/>
  <c r="F100" i="4"/>
  <c r="E164" i="4"/>
  <c r="E388" i="3"/>
  <c r="E66" i="4"/>
  <c r="G164" i="4"/>
  <c r="G388" i="3"/>
  <c r="G66" i="4"/>
  <c r="K99" i="4"/>
  <c r="K319" i="3"/>
  <c r="K33" i="4"/>
  <c r="H321" i="3"/>
  <c r="H34" i="4"/>
  <c r="H100" i="4"/>
  <c r="M323" i="3"/>
  <c r="M35" i="4"/>
  <c r="M101" i="4"/>
  <c r="F319" i="3"/>
  <c r="F99" i="4"/>
  <c r="F33" i="4"/>
  <c r="G167" i="4"/>
  <c r="G69" i="4"/>
  <c r="G394" i="3"/>
  <c r="H164" i="4"/>
  <c r="H388" i="3"/>
  <c r="H66" i="4"/>
  <c r="E386" i="3"/>
  <c r="E65" i="4"/>
  <c r="E163" i="4"/>
  <c r="N163" i="4"/>
  <c r="N65" i="4"/>
  <c r="N386" i="3"/>
  <c r="F166" i="4"/>
  <c r="F392" i="3"/>
  <c r="F68" i="4"/>
  <c r="L100" i="4"/>
  <c r="L321" i="3"/>
  <c r="L34" i="4"/>
  <c r="J319" i="3"/>
  <c r="J33" i="4"/>
  <c r="J99" i="4"/>
  <c r="L164" i="4"/>
  <c r="L388" i="3"/>
  <c r="L66" i="4"/>
  <c r="I163" i="4"/>
  <c r="I386" i="3"/>
  <c r="I65" i="4"/>
  <c r="J392" i="3"/>
  <c r="J68" i="4"/>
  <c r="J166" i="4"/>
  <c r="G321" i="3"/>
  <c r="G34" i="4"/>
  <c r="G100" i="4"/>
  <c r="I33" i="4"/>
  <c r="I319" i="3"/>
  <c r="I99" i="4"/>
  <c r="G127" i="3"/>
  <c r="I127" i="3" s="1"/>
  <c r="G64" i="3"/>
  <c r="I64" i="3" s="1"/>
  <c r="J325" i="3"/>
  <c r="J36" i="4"/>
  <c r="J102" i="4"/>
  <c r="I166" i="4"/>
  <c r="I392" i="3"/>
  <c r="I68" i="4"/>
  <c r="C67" i="3"/>
  <c r="C130" i="3" s="1"/>
  <c r="C101" i="4"/>
  <c r="C323" i="3"/>
  <c r="D393" i="3"/>
  <c r="D68" i="4"/>
  <c r="D102" i="4"/>
  <c r="D69" i="3"/>
  <c r="D132" i="3" s="1"/>
  <c r="D325" i="3"/>
  <c r="C100" i="4"/>
  <c r="C321" i="3"/>
  <c r="C65" i="3"/>
  <c r="C128" i="3" s="1"/>
  <c r="C393" i="3"/>
  <c r="C68" i="4"/>
  <c r="D101" i="4"/>
  <c r="D323" i="3"/>
  <c r="D67" i="3"/>
  <c r="D130" i="3" s="1"/>
  <c r="D164" i="4"/>
  <c r="D388" i="3"/>
  <c r="D391" i="3"/>
  <c r="D67" i="4"/>
  <c r="C34" i="4"/>
  <c r="C322" i="3"/>
  <c r="C66" i="3"/>
  <c r="D269" i="3"/>
  <c r="D13" i="3"/>
  <c r="D76" i="3" s="1"/>
  <c r="C12" i="3"/>
  <c r="C268" i="3"/>
  <c r="C32" i="3"/>
  <c r="C288" i="3"/>
  <c r="C28" i="3"/>
  <c r="C284" i="3"/>
  <c r="C30" i="3"/>
  <c r="C286" i="3"/>
  <c r="D31" i="3"/>
  <c r="D94" i="3" s="1"/>
  <c r="D287" i="3"/>
  <c r="D39" i="3"/>
  <c r="D102" i="3" s="1"/>
  <c r="D295" i="3"/>
  <c r="D47" i="3"/>
  <c r="D110" i="3" s="1"/>
  <c r="D303" i="3"/>
  <c r="D55" i="3"/>
  <c r="D118" i="3" s="1"/>
  <c r="D311" i="3"/>
  <c r="C46" i="3"/>
  <c r="C302" i="3"/>
  <c r="C60" i="3"/>
  <c r="C316" i="3"/>
  <c r="D14" i="3"/>
  <c r="D270" i="3"/>
  <c r="D22" i="3"/>
  <c r="D278" i="3"/>
  <c r="D30" i="3"/>
  <c r="D286" i="3"/>
  <c r="D38" i="3"/>
  <c r="D294" i="3"/>
  <c r="D46" i="3"/>
  <c r="D302" i="3"/>
  <c r="D54" i="3"/>
  <c r="D310" i="3"/>
  <c r="C304" i="3"/>
  <c r="C48" i="3"/>
  <c r="C17" i="3"/>
  <c r="C80" i="3" s="1"/>
  <c r="C273" i="3"/>
  <c r="C25" i="3"/>
  <c r="C88" i="3" s="1"/>
  <c r="C281" i="3"/>
  <c r="C33" i="3"/>
  <c r="C96" i="3" s="1"/>
  <c r="C289" i="3"/>
  <c r="C41" i="3"/>
  <c r="C104" i="3" s="1"/>
  <c r="C297" i="3"/>
  <c r="C49" i="3"/>
  <c r="C112" i="3" s="1"/>
  <c r="C305" i="3"/>
  <c r="C313" i="3"/>
  <c r="C57" i="3"/>
  <c r="C120" i="3" s="1"/>
  <c r="G114" i="3"/>
  <c r="I114" i="3" s="1"/>
  <c r="G49" i="3"/>
  <c r="I49" i="3" s="1"/>
  <c r="E49" i="3" s="1"/>
  <c r="G38" i="3"/>
  <c r="I38" i="3" s="1"/>
  <c r="G101" i="3"/>
  <c r="I101" i="3" s="1"/>
  <c r="E101" i="3" s="1"/>
  <c r="G115" i="3"/>
  <c r="I115" i="3" s="1"/>
  <c r="G52" i="3"/>
  <c r="I52" i="3" s="1"/>
  <c r="G107" i="3"/>
  <c r="I107" i="3" s="1"/>
  <c r="G44" i="3"/>
  <c r="I44" i="3" s="1"/>
  <c r="G91" i="3"/>
  <c r="I91" i="3" s="1"/>
  <c r="G28" i="3"/>
  <c r="I28" i="3" s="1"/>
  <c r="M100" i="4"/>
  <c r="M321" i="3"/>
  <c r="M34" i="4"/>
  <c r="F67" i="4"/>
  <c r="F390" i="3"/>
  <c r="F165" i="4"/>
  <c r="E319" i="3"/>
  <c r="E33" i="4"/>
  <c r="E99" i="4"/>
  <c r="K163" i="4"/>
  <c r="K386" i="3"/>
  <c r="K65" i="4"/>
  <c r="L99" i="4"/>
  <c r="L319" i="3"/>
  <c r="L33" i="4"/>
  <c r="N35" i="4"/>
  <c r="N101" i="4"/>
  <c r="N323" i="3"/>
  <c r="M390" i="3"/>
  <c r="M67" i="4"/>
  <c r="M165" i="4"/>
  <c r="H317" i="3"/>
  <c r="H98" i="4"/>
  <c r="H32" i="4"/>
  <c r="K34" i="4"/>
  <c r="K321" i="3"/>
  <c r="K100" i="4"/>
  <c r="H35" i="4"/>
  <c r="H323" i="3"/>
  <c r="H101" i="4"/>
  <c r="M33" i="4"/>
  <c r="M319" i="3"/>
  <c r="M99" i="4"/>
  <c r="E36" i="4"/>
  <c r="E325" i="3"/>
  <c r="E102" i="4"/>
  <c r="N36" i="4"/>
  <c r="N325" i="3"/>
  <c r="N102" i="4"/>
  <c r="K66" i="4"/>
  <c r="K388" i="3"/>
  <c r="K164" i="4"/>
  <c r="H165" i="4"/>
  <c r="H67" i="4"/>
  <c r="H390" i="3"/>
  <c r="M68" i="4"/>
  <c r="M392" i="3"/>
  <c r="M166" i="4"/>
  <c r="F388" i="3"/>
  <c r="F66" i="4"/>
  <c r="F164" i="4"/>
  <c r="L323" i="3"/>
  <c r="L101" i="4"/>
  <c r="L35" i="4"/>
  <c r="I102" i="4"/>
  <c r="I325" i="3"/>
  <c r="I36" i="4"/>
  <c r="G70" i="3"/>
  <c r="I70" i="3" s="1"/>
  <c r="G133" i="3"/>
  <c r="I133" i="3" s="1"/>
  <c r="L165" i="4"/>
  <c r="L67" i="4"/>
  <c r="L390" i="3"/>
  <c r="J66" i="4"/>
  <c r="J164" i="4"/>
  <c r="J388" i="3"/>
  <c r="G101" i="4"/>
  <c r="G323" i="3"/>
  <c r="G35" i="4"/>
  <c r="J321" i="3"/>
  <c r="J34" i="4"/>
  <c r="J100" i="4"/>
  <c r="I388" i="3"/>
  <c r="I66" i="4"/>
  <c r="I164" i="4"/>
  <c r="J167" i="4"/>
  <c r="J69" i="4"/>
  <c r="J394" i="3"/>
  <c r="D389" i="3"/>
  <c r="D66" i="4"/>
  <c r="D34" i="4"/>
  <c r="D66" i="3"/>
  <c r="D322" i="3"/>
  <c r="D62" i="3"/>
  <c r="D32" i="4"/>
  <c r="D318" i="3"/>
  <c r="D69" i="4"/>
  <c r="D395" i="3"/>
  <c r="C36" i="4"/>
  <c r="C326" i="3"/>
  <c r="C70" i="3"/>
  <c r="D65" i="3"/>
  <c r="D128" i="3" s="1"/>
  <c r="D100" i="4"/>
  <c r="D321" i="3"/>
  <c r="D35" i="4"/>
  <c r="D324" i="3"/>
  <c r="D68" i="3"/>
  <c r="D167" i="4"/>
  <c r="D394" i="3"/>
  <c r="D17" i="3"/>
  <c r="D80" i="3" s="1"/>
  <c r="D273" i="3"/>
  <c r="C16" i="3"/>
  <c r="C272" i="3"/>
  <c r="C14" i="3"/>
  <c r="C270" i="3"/>
  <c r="D15" i="3"/>
  <c r="D78" i="3" s="1"/>
  <c r="D271" i="3"/>
  <c r="D25" i="3"/>
  <c r="D88" i="3" s="1"/>
  <c r="D281" i="3"/>
  <c r="D33" i="3"/>
  <c r="D96" i="3" s="1"/>
  <c r="D289" i="3"/>
  <c r="D41" i="3"/>
  <c r="D104" i="3" s="1"/>
  <c r="D297" i="3"/>
  <c r="D49" i="3"/>
  <c r="D112" i="3" s="1"/>
  <c r="D305" i="3"/>
  <c r="D57" i="3"/>
  <c r="D120" i="3" s="1"/>
  <c r="D313" i="3"/>
  <c r="C34" i="3"/>
  <c r="C290" i="3"/>
  <c r="C50" i="3"/>
  <c r="C306" i="3"/>
  <c r="D16" i="3"/>
  <c r="D272" i="3"/>
  <c r="D24" i="3"/>
  <c r="D280" i="3"/>
  <c r="D32" i="3"/>
  <c r="D288" i="3"/>
  <c r="D40" i="3"/>
  <c r="D296" i="3"/>
  <c r="D48" i="3"/>
  <c r="D304" i="3"/>
  <c r="D56" i="3"/>
  <c r="D312" i="3"/>
  <c r="C36" i="3"/>
  <c r="C292" i="3"/>
  <c r="C52" i="3"/>
  <c r="C308" i="3"/>
  <c r="C19" i="3"/>
  <c r="C82" i="3" s="1"/>
  <c r="C275" i="3"/>
  <c r="C27" i="3"/>
  <c r="C90" i="3" s="1"/>
  <c r="C283" i="3"/>
  <c r="C35" i="3"/>
  <c r="C98" i="3" s="1"/>
  <c r="C291" i="3"/>
  <c r="C43" i="3"/>
  <c r="C106" i="3" s="1"/>
  <c r="C299" i="3"/>
  <c r="C51" i="3"/>
  <c r="C114" i="3" s="1"/>
  <c r="C307" i="3"/>
  <c r="C315" i="3"/>
  <c r="C59" i="3"/>
  <c r="C122" i="3" s="1"/>
  <c r="G120" i="3"/>
  <c r="I120" i="3" s="1"/>
  <c r="G57" i="3"/>
  <c r="I57" i="3" s="1"/>
  <c r="G118" i="3"/>
  <c r="I118" i="3" s="1"/>
  <c r="E118" i="3" s="1"/>
  <c r="G55" i="3"/>
  <c r="I55" i="3" s="1"/>
  <c r="G94" i="3"/>
  <c r="I94" i="3" s="1"/>
  <c r="G31" i="3"/>
  <c r="I31" i="3" s="1"/>
  <c r="G97" i="3"/>
  <c r="I97" i="3" s="1"/>
  <c r="G34" i="3"/>
  <c r="I34" i="3" s="1"/>
  <c r="G122" i="3"/>
  <c r="I122" i="3" s="1"/>
  <c r="G59" i="3"/>
  <c r="I59" i="3" s="1"/>
  <c r="G119" i="3"/>
  <c r="I119" i="3" s="1"/>
  <c r="G56" i="3"/>
  <c r="I56" i="3" s="1"/>
  <c r="N68" i="4"/>
  <c r="N166" i="4"/>
  <c r="N392" i="3"/>
  <c r="K165" i="4"/>
  <c r="K390" i="3"/>
  <c r="K67" i="4"/>
  <c r="N164" i="4"/>
  <c r="N66" i="4"/>
  <c r="N388" i="3"/>
  <c r="M394" i="3"/>
  <c r="M69" i="4"/>
  <c r="M167" i="4"/>
  <c r="M98" i="4"/>
  <c r="M317" i="3"/>
  <c r="M32" i="4"/>
  <c r="G68" i="4"/>
  <c r="G166" i="4"/>
  <c r="G392" i="3"/>
  <c r="F386" i="3"/>
  <c r="F163" i="4"/>
  <c r="F65" i="4"/>
  <c r="L98" i="4"/>
  <c r="L317" i="3"/>
  <c r="L32" i="4"/>
  <c r="K35" i="4"/>
  <c r="K323" i="3"/>
  <c r="K101" i="4"/>
  <c r="H36" i="4"/>
  <c r="H325" i="3"/>
  <c r="H102" i="4"/>
  <c r="E100" i="4"/>
  <c r="E34" i="4"/>
  <c r="E321" i="3"/>
  <c r="N321" i="3"/>
  <c r="N100" i="4"/>
  <c r="N34" i="4"/>
  <c r="G65" i="4"/>
  <c r="G386" i="3"/>
  <c r="G163" i="4"/>
  <c r="K392" i="3"/>
  <c r="K166" i="4"/>
  <c r="K68" i="4"/>
  <c r="H392" i="3"/>
  <c r="H166" i="4"/>
  <c r="H68" i="4"/>
  <c r="M388" i="3"/>
  <c r="M164" i="4"/>
  <c r="M66" i="4"/>
  <c r="E394" i="3"/>
  <c r="E69" i="4"/>
  <c r="E167" i="4"/>
  <c r="N394" i="3"/>
  <c r="N167" i="4"/>
  <c r="N69" i="4"/>
  <c r="L102" i="4"/>
  <c r="L325" i="3"/>
  <c r="L36" i="4"/>
  <c r="I321" i="3"/>
  <c r="I34" i="4"/>
  <c r="I100" i="4"/>
  <c r="G129" i="3"/>
  <c r="I129" i="3" s="1"/>
  <c r="G66" i="3"/>
  <c r="I66" i="3" s="1"/>
  <c r="L392" i="3"/>
  <c r="L68" i="4"/>
  <c r="L166" i="4"/>
  <c r="I69" i="4"/>
  <c r="I394" i="3"/>
  <c r="I167" i="4"/>
  <c r="G32" i="4"/>
  <c r="G317" i="3"/>
  <c r="G98" i="4"/>
  <c r="G36" i="4"/>
  <c r="G325" i="3"/>
  <c r="G102" i="4"/>
  <c r="J32" i="4"/>
  <c r="J317" i="3"/>
  <c r="J98" i="4"/>
  <c r="J67" i="4"/>
  <c r="J165" i="4"/>
  <c r="J390" i="3"/>
  <c r="C67" i="4"/>
  <c r="C391" i="3"/>
  <c r="C395" i="3"/>
  <c r="C69" i="4"/>
  <c r="C63" i="3"/>
  <c r="C126" i="3" s="1"/>
  <c r="C99" i="4"/>
  <c r="C319" i="3"/>
  <c r="D392" i="3"/>
  <c r="D166" i="4"/>
  <c r="C387" i="3"/>
  <c r="C65" i="4"/>
  <c r="D65" i="4"/>
  <c r="D387" i="3"/>
  <c r="C32" i="4"/>
  <c r="C62" i="3"/>
  <c r="C318" i="3"/>
  <c r="C35" i="4"/>
  <c r="C68" i="3"/>
  <c r="C324" i="3"/>
  <c r="C167" i="4"/>
  <c r="C394" i="3"/>
  <c r="C166" i="4"/>
  <c r="C392" i="3"/>
  <c r="D163" i="4"/>
  <c r="D386" i="3"/>
  <c r="D21" i="3"/>
  <c r="D84" i="3" s="1"/>
  <c r="D277" i="3"/>
  <c r="C276" i="3"/>
  <c r="C20" i="3"/>
  <c r="C18" i="3"/>
  <c r="C274" i="3"/>
  <c r="D19" i="3"/>
  <c r="D82" i="3" s="1"/>
  <c r="D275" i="3"/>
  <c r="D27" i="3"/>
  <c r="D90" i="3" s="1"/>
  <c r="D283" i="3"/>
  <c r="D35" i="3"/>
  <c r="D98" i="3" s="1"/>
  <c r="D291" i="3"/>
  <c r="D43" i="3"/>
  <c r="D106" i="3" s="1"/>
  <c r="D299" i="3"/>
  <c r="D51" i="3"/>
  <c r="D114" i="3" s="1"/>
  <c r="D307" i="3"/>
  <c r="D59" i="3"/>
  <c r="D122" i="3" s="1"/>
  <c r="D315" i="3"/>
  <c r="C38" i="3"/>
  <c r="C294" i="3"/>
  <c r="C54" i="3"/>
  <c r="C310" i="3"/>
  <c r="D18" i="3"/>
  <c r="D274" i="3"/>
  <c r="D26" i="3"/>
  <c r="D282" i="3"/>
  <c r="D34" i="3"/>
  <c r="D290" i="3"/>
  <c r="D42" i="3"/>
  <c r="D298" i="3"/>
  <c r="D50" i="3"/>
  <c r="D306" i="3"/>
  <c r="D58" i="3"/>
  <c r="D314" i="3"/>
  <c r="C40" i="3"/>
  <c r="C296" i="3"/>
  <c r="C314" i="3"/>
  <c r="C58" i="3"/>
  <c r="C13" i="3"/>
  <c r="C76" i="3" s="1"/>
  <c r="C269" i="3"/>
  <c r="C21" i="3"/>
  <c r="C84" i="3" s="1"/>
  <c r="C277" i="3"/>
  <c r="C29" i="3"/>
  <c r="C92" i="3" s="1"/>
  <c r="C285" i="3"/>
  <c r="C37" i="3"/>
  <c r="C100" i="3" s="1"/>
  <c r="C293" i="3"/>
  <c r="C45" i="3"/>
  <c r="C108" i="3" s="1"/>
  <c r="C301" i="3"/>
  <c r="C53" i="3"/>
  <c r="C116" i="3" s="1"/>
  <c r="C309" i="3"/>
  <c r="C61" i="3"/>
  <c r="C124" i="3" s="1"/>
  <c r="C317" i="3"/>
  <c r="C98" i="4"/>
  <c r="G113" i="3"/>
  <c r="I113" i="3" s="1"/>
  <c r="G50" i="3"/>
  <c r="I50" i="3" s="1"/>
  <c r="G46" i="3"/>
  <c r="I46" i="3" s="1"/>
  <c r="G109" i="3"/>
  <c r="I109" i="3" s="1"/>
  <c r="G30" i="3"/>
  <c r="I30" i="3" s="1"/>
  <c r="G93" i="3"/>
  <c r="I93" i="3" s="1"/>
  <c r="G103" i="3"/>
  <c r="I103" i="3" s="1"/>
  <c r="G40" i="3"/>
  <c r="I40" i="3" s="1"/>
  <c r="G92" i="3"/>
  <c r="I92" i="3" s="1"/>
  <c r="G29" i="3"/>
  <c r="I29" i="3" s="1"/>
  <c r="G123" i="3"/>
  <c r="I123" i="3" s="1"/>
  <c r="G60" i="3"/>
  <c r="I60" i="3" s="1"/>
  <c r="G99" i="3"/>
  <c r="I99" i="3" s="1"/>
  <c r="G36" i="3"/>
  <c r="I36" i="3" s="1"/>
  <c r="K167" i="4"/>
  <c r="K69" i="4"/>
  <c r="K394" i="3"/>
  <c r="N99" i="4"/>
  <c r="N33" i="4"/>
  <c r="N319" i="3"/>
  <c r="M163" i="4"/>
  <c r="M386" i="3"/>
  <c r="M65" i="4"/>
  <c r="H99" i="4"/>
  <c r="H319" i="3"/>
  <c r="H33" i="4"/>
  <c r="M102" i="4"/>
  <c r="M36" i="4"/>
  <c r="M325" i="3"/>
  <c r="F167" i="4"/>
  <c r="F394" i="3"/>
  <c r="F69" i="4"/>
  <c r="F317" i="3"/>
  <c r="F98" i="4"/>
  <c r="F32" i="4"/>
  <c r="E35" i="4"/>
  <c r="E323" i="3"/>
  <c r="E101" i="4"/>
  <c r="K317" i="3"/>
  <c r="K98" i="4"/>
  <c r="K32" i="4"/>
  <c r="K325" i="3"/>
  <c r="K36" i="4"/>
  <c r="K102" i="4"/>
  <c r="E98" i="4"/>
  <c r="E32" i="4"/>
  <c r="E317" i="3"/>
  <c r="N32" i="4"/>
  <c r="N98" i="4"/>
  <c r="N317" i="3"/>
  <c r="F101" i="4"/>
  <c r="F323" i="3"/>
  <c r="F35" i="4"/>
  <c r="G67" i="4"/>
  <c r="G390" i="3"/>
  <c r="G165" i="4"/>
  <c r="H163" i="4"/>
  <c r="H65" i="4"/>
  <c r="H386" i="3"/>
  <c r="H394" i="3"/>
  <c r="H167" i="4"/>
  <c r="H69" i="4"/>
  <c r="E165" i="4"/>
  <c r="E390" i="3"/>
  <c r="E67" i="4"/>
  <c r="N165" i="4"/>
  <c r="N390" i="3"/>
  <c r="N67" i="4"/>
  <c r="I317" i="3"/>
  <c r="I98" i="4"/>
  <c r="I32" i="4"/>
  <c r="G62" i="3"/>
  <c r="I62" i="3" s="1"/>
  <c r="G125" i="3"/>
  <c r="I125" i="3" s="1"/>
  <c r="J101" i="4"/>
  <c r="J323" i="3"/>
  <c r="J35" i="4"/>
  <c r="L163" i="4"/>
  <c r="L386" i="3"/>
  <c r="L65" i="4"/>
  <c r="L69" i="4"/>
  <c r="L167" i="4"/>
  <c r="L394" i="3"/>
  <c r="I390" i="3"/>
  <c r="I165" i="4"/>
  <c r="I67" i="4"/>
  <c r="G33" i="4"/>
  <c r="G99" i="4"/>
  <c r="G319" i="3"/>
  <c r="I35" i="4"/>
  <c r="I101" i="4"/>
  <c r="I323" i="3"/>
  <c r="G131" i="3"/>
  <c r="I131" i="3" s="1"/>
  <c r="G68" i="3"/>
  <c r="I68" i="3" s="1"/>
  <c r="J163" i="4"/>
  <c r="J386" i="3"/>
  <c r="J65" i="4"/>
  <c r="D36" i="4"/>
  <c r="D326" i="3"/>
  <c r="D70" i="3"/>
  <c r="C390" i="3"/>
  <c r="C165" i="4"/>
  <c r="C163" i="4"/>
  <c r="C386" i="3"/>
  <c r="C33" i="4"/>
  <c r="C64" i="3"/>
  <c r="C320" i="3"/>
  <c r="C388" i="3"/>
  <c r="C164" i="4"/>
  <c r="D33" i="4"/>
  <c r="D64" i="3"/>
  <c r="D320" i="3"/>
  <c r="D165" i="4"/>
  <c r="D390" i="3"/>
  <c r="C102" i="4"/>
  <c r="C69" i="3"/>
  <c r="C132" i="3" s="1"/>
  <c r="C325" i="3"/>
  <c r="C389" i="3"/>
  <c r="C66" i="4"/>
  <c r="D99" i="4"/>
  <c r="D319" i="3"/>
  <c r="D63" i="3"/>
  <c r="D126" i="3" s="1"/>
  <c r="C26" i="3"/>
  <c r="C282" i="3"/>
  <c r="C24" i="3"/>
  <c r="C280" i="3"/>
  <c r="C22" i="3"/>
  <c r="C278" i="3"/>
  <c r="D279" i="3"/>
  <c r="D23" i="3"/>
  <c r="D86" i="3" s="1"/>
  <c r="D29" i="3"/>
  <c r="D92" i="3" s="1"/>
  <c r="D285" i="3"/>
  <c r="D37" i="3"/>
  <c r="D100" i="3" s="1"/>
  <c r="D293" i="3"/>
  <c r="D45" i="3"/>
  <c r="D108" i="3" s="1"/>
  <c r="D301" i="3"/>
  <c r="D53" i="3"/>
  <c r="D116" i="3" s="1"/>
  <c r="D309" i="3"/>
  <c r="D61" i="3"/>
  <c r="D124" i="3" s="1"/>
  <c r="D98" i="4"/>
  <c r="D317" i="3"/>
  <c r="C42" i="3"/>
  <c r="C298" i="3"/>
  <c r="C56" i="3"/>
  <c r="C312" i="3"/>
  <c r="D12" i="3"/>
  <c r="D268" i="3"/>
  <c r="D20" i="3"/>
  <c r="D276" i="3"/>
  <c r="D28" i="3"/>
  <c r="D284" i="3"/>
  <c r="D36" i="3"/>
  <c r="D292" i="3"/>
  <c r="D44" i="3"/>
  <c r="D300" i="3"/>
  <c r="D52" i="3"/>
  <c r="D308" i="3"/>
  <c r="D60" i="3"/>
  <c r="D316" i="3"/>
  <c r="C44" i="3"/>
  <c r="C300" i="3"/>
  <c r="C15" i="3"/>
  <c r="C78" i="3" s="1"/>
  <c r="C271" i="3"/>
  <c r="C23" i="3"/>
  <c r="C86" i="3" s="1"/>
  <c r="C279" i="3"/>
  <c r="C31" i="3"/>
  <c r="C94" i="3" s="1"/>
  <c r="C287" i="3"/>
  <c r="C39" i="3"/>
  <c r="C102" i="3" s="1"/>
  <c r="C295" i="3"/>
  <c r="C47" i="3"/>
  <c r="C110" i="3" s="1"/>
  <c r="C303" i="3"/>
  <c r="C311" i="3"/>
  <c r="C55" i="3"/>
  <c r="C118" i="3" s="1"/>
  <c r="G77" i="3"/>
  <c r="I77" i="3" s="1"/>
  <c r="G14" i="3"/>
  <c r="I14" i="3" s="1"/>
  <c r="D147" i="4"/>
  <c r="D158" i="4"/>
  <c r="D48" i="4"/>
  <c r="D151" i="4"/>
  <c r="D52" i="4"/>
  <c r="D161" i="4"/>
  <c r="H18" i="4"/>
  <c r="H84" i="4"/>
  <c r="N22" i="4"/>
  <c r="N88" i="4"/>
  <c r="J26" i="4"/>
  <c r="J92" i="4"/>
  <c r="F15" i="4"/>
  <c r="F81" i="4"/>
  <c r="F23" i="4"/>
  <c r="F89" i="4"/>
  <c r="F90" i="4"/>
  <c r="F24" i="4"/>
  <c r="K15" i="4"/>
  <c r="K81" i="4"/>
  <c r="N89" i="4"/>
  <c r="N23" i="4"/>
  <c r="C17" i="4"/>
  <c r="L84" i="4"/>
  <c r="L18" i="4"/>
  <c r="J85" i="4"/>
  <c r="J19" i="4"/>
  <c r="G20" i="4"/>
  <c r="G86" i="4"/>
  <c r="K21" i="4"/>
  <c r="K87" i="4"/>
  <c r="C90" i="4"/>
  <c r="F92" i="4"/>
  <c r="F26" i="4"/>
  <c r="N31" i="4"/>
  <c r="N97" i="4"/>
  <c r="C18" i="4"/>
  <c r="L19" i="4"/>
  <c r="L85" i="4"/>
  <c r="J20" i="4"/>
  <c r="J86" i="4"/>
  <c r="C21" i="4"/>
  <c r="G24" i="4"/>
  <c r="G90" i="4"/>
  <c r="N26" i="4"/>
  <c r="N92" i="4"/>
  <c r="F29" i="4"/>
  <c r="F95" i="4"/>
  <c r="J49" i="4"/>
  <c r="J147" i="4"/>
  <c r="C81" i="4"/>
  <c r="D18" i="4"/>
  <c r="N19" i="4"/>
  <c r="N85" i="4"/>
  <c r="K20" i="4"/>
  <c r="K86" i="4"/>
  <c r="J24" i="4"/>
  <c r="J90" i="4"/>
  <c r="J29" i="4"/>
  <c r="J95" i="4"/>
  <c r="E148" i="4"/>
  <c r="E50" i="4"/>
  <c r="E15" i="4"/>
  <c r="E81" i="4"/>
  <c r="M82" i="4"/>
  <c r="M16" i="4"/>
  <c r="E83" i="4"/>
  <c r="E17" i="4"/>
  <c r="M18" i="4"/>
  <c r="M84" i="4"/>
  <c r="E19" i="4"/>
  <c r="E85" i="4"/>
  <c r="M20" i="4"/>
  <c r="M86" i="4"/>
  <c r="E21" i="4"/>
  <c r="E87" i="4"/>
  <c r="M22" i="4"/>
  <c r="M88" i="4"/>
  <c r="E89" i="4"/>
  <c r="E23" i="4"/>
  <c r="M24" i="4"/>
  <c r="M90" i="4"/>
  <c r="E25" i="4"/>
  <c r="E91" i="4"/>
  <c r="M92" i="4"/>
  <c r="M26" i="4"/>
  <c r="E93" i="4"/>
  <c r="E27" i="4"/>
  <c r="M28" i="4"/>
  <c r="M94" i="4"/>
  <c r="E29" i="4"/>
  <c r="E95" i="4"/>
  <c r="M30" i="4"/>
  <c r="M96" i="4"/>
  <c r="E97" i="4"/>
  <c r="E31" i="4"/>
  <c r="F147" i="4"/>
  <c r="F49" i="4"/>
  <c r="L157" i="4"/>
  <c r="L59" i="4"/>
  <c r="C91" i="4"/>
  <c r="K26" i="4"/>
  <c r="K92" i="4"/>
  <c r="C93" i="4"/>
  <c r="K28" i="4"/>
  <c r="K94" i="4"/>
  <c r="C95" i="4"/>
  <c r="K96" i="4"/>
  <c r="K30" i="4"/>
  <c r="C97" i="4"/>
  <c r="I150" i="4"/>
  <c r="I52" i="4"/>
  <c r="C156" i="4"/>
  <c r="L87" i="4"/>
  <c r="L21" i="4"/>
  <c r="D88" i="4"/>
  <c r="L89" i="4"/>
  <c r="L23" i="4"/>
  <c r="D90" i="4"/>
  <c r="L91" i="4"/>
  <c r="L25" i="4"/>
  <c r="D92" i="4"/>
  <c r="L93" i="4"/>
  <c r="L27" i="4"/>
  <c r="D94" i="4"/>
  <c r="L95" i="4"/>
  <c r="L29" i="4"/>
  <c r="D96" i="4"/>
  <c r="L97" i="4"/>
  <c r="L31" i="4"/>
  <c r="C47" i="4"/>
  <c r="C50" i="4"/>
  <c r="M152" i="4"/>
  <c r="M54" i="4"/>
  <c r="N64" i="4"/>
  <c r="N162" i="4"/>
  <c r="C146" i="4"/>
  <c r="M147" i="4"/>
  <c r="M49" i="4"/>
  <c r="I50" i="4"/>
  <c r="I148" i="4"/>
  <c r="H149" i="4"/>
  <c r="H51" i="4"/>
  <c r="G52" i="4"/>
  <c r="G150" i="4"/>
  <c r="G53" i="4"/>
  <c r="G151" i="4"/>
  <c r="E152" i="4"/>
  <c r="E54" i="4"/>
  <c r="M55" i="4"/>
  <c r="M153" i="4"/>
  <c r="M146" i="4"/>
  <c r="M48" i="4"/>
  <c r="G147" i="4"/>
  <c r="G49" i="4"/>
  <c r="N62" i="4"/>
  <c r="N160" i="4"/>
  <c r="F48" i="4"/>
  <c r="F146" i="4"/>
  <c r="M148" i="4"/>
  <c r="M50" i="4"/>
  <c r="L149" i="4"/>
  <c r="L51" i="4"/>
  <c r="K150" i="4"/>
  <c r="K52" i="4"/>
  <c r="K53" i="4"/>
  <c r="K151" i="4"/>
  <c r="I152" i="4"/>
  <c r="I54" i="4"/>
  <c r="L156" i="4"/>
  <c r="L58" i="4"/>
  <c r="H159" i="4"/>
  <c r="H61" i="4"/>
  <c r="F162" i="4"/>
  <c r="F64" i="4"/>
  <c r="F154" i="4"/>
  <c r="F56" i="4"/>
  <c r="C57" i="4"/>
  <c r="I156" i="4"/>
  <c r="I58" i="4"/>
  <c r="K158" i="4"/>
  <c r="K60" i="4"/>
  <c r="E159" i="4"/>
  <c r="E61" i="4"/>
  <c r="C62" i="4"/>
  <c r="I161" i="4"/>
  <c r="I63" i="4"/>
  <c r="K55" i="4"/>
  <c r="K153" i="4"/>
  <c r="C154" i="4"/>
  <c r="L155" i="4"/>
  <c r="L57" i="4"/>
  <c r="F156" i="4"/>
  <c r="F58" i="4"/>
  <c r="N157" i="4"/>
  <c r="N59" i="4"/>
  <c r="H158" i="4"/>
  <c r="H60" i="4"/>
  <c r="L160" i="4"/>
  <c r="L62" i="4"/>
  <c r="F161" i="4"/>
  <c r="F63" i="4"/>
  <c r="H148" i="4"/>
  <c r="H50" i="4"/>
  <c r="L150" i="4"/>
  <c r="L52" i="4"/>
  <c r="F53" i="4"/>
  <c r="F151" i="4"/>
  <c r="C54" i="4"/>
  <c r="H55" i="4"/>
  <c r="H153" i="4"/>
  <c r="I155" i="4"/>
  <c r="I57" i="4"/>
  <c r="K59" i="4"/>
  <c r="K157" i="4"/>
  <c r="E158" i="4"/>
  <c r="E60" i="4"/>
  <c r="C61" i="4"/>
  <c r="I160" i="4"/>
  <c r="I62" i="4"/>
  <c r="M162" i="4"/>
  <c r="M64" i="4"/>
  <c r="D56" i="4"/>
  <c r="D60" i="4"/>
  <c r="D54" i="4"/>
  <c r="D162" i="4"/>
  <c r="D59" i="4"/>
  <c r="D53" i="4"/>
  <c r="D63" i="4"/>
  <c r="D64" i="4"/>
  <c r="D148" i="4"/>
  <c r="N18" i="4"/>
  <c r="N84" i="4"/>
  <c r="D15" i="4"/>
  <c r="F19" i="4"/>
  <c r="F85" i="4"/>
  <c r="C82" i="4"/>
  <c r="D19" i="4"/>
  <c r="N90" i="4"/>
  <c r="N24" i="4"/>
  <c r="H16" i="4"/>
  <c r="H82" i="4"/>
  <c r="D81" i="4"/>
  <c r="C19" i="4"/>
  <c r="L20" i="4"/>
  <c r="L86" i="4"/>
  <c r="C89" i="4"/>
  <c r="K90" i="4"/>
  <c r="K24" i="4"/>
  <c r="N29" i="4"/>
  <c r="N95" i="4"/>
  <c r="C149" i="4"/>
  <c r="G81" i="4"/>
  <c r="G15" i="4"/>
  <c r="D82" i="4"/>
  <c r="C20" i="4"/>
  <c r="G23" i="4"/>
  <c r="G89" i="4"/>
  <c r="C24" i="4"/>
  <c r="F93" i="4"/>
  <c r="F27" i="4"/>
  <c r="H81" i="4"/>
  <c r="H15" i="4"/>
  <c r="F82" i="4"/>
  <c r="F16" i="4"/>
  <c r="C83" i="4"/>
  <c r="J23" i="4"/>
  <c r="J89" i="4"/>
  <c r="J93" i="4"/>
  <c r="J27" i="4"/>
  <c r="I15" i="4"/>
  <c r="I81" i="4"/>
  <c r="I83" i="4"/>
  <c r="I17" i="4"/>
  <c r="I85" i="4"/>
  <c r="I19" i="4"/>
  <c r="I21" i="4"/>
  <c r="I87" i="4"/>
  <c r="I23" i="4"/>
  <c r="I89" i="4"/>
  <c r="I91" i="4"/>
  <c r="I25" i="4"/>
  <c r="I27" i="4"/>
  <c r="I93" i="4"/>
  <c r="I29" i="4"/>
  <c r="I95" i="4"/>
  <c r="I31" i="4"/>
  <c r="I97" i="4"/>
  <c r="J160" i="4"/>
  <c r="J62" i="4"/>
  <c r="G25" i="4"/>
  <c r="G91" i="4"/>
  <c r="C26" i="4"/>
  <c r="G27" i="4"/>
  <c r="G93" i="4"/>
  <c r="C28" i="4"/>
  <c r="G95" i="4"/>
  <c r="G29" i="4"/>
  <c r="C30" i="4"/>
  <c r="G31" i="4"/>
  <c r="G97" i="4"/>
  <c r="N147" i="4"/>
  <c r="N49" i="4"/>
  <c r="H151" i="4"/>
  <c r="H53" i="4"/>
  <c r="D21" i="4"/>
  <c r="H88" i="4"/>
  <c r="H22" i="4"/>
  <c r="D23" i="4"/>
  <c r="H24" i="4"/>
  <c r="H90" i="4"/>
  <c r="D25" i="4"/>
  <c r="H92" i="4"/>
  <c r="H26" i="4"/>
  <c r="D27" i="4"/>
  <c r="H28" i="4"/>
  <c r="H94" i="4"/>
  <c r="D29" i="4"/>
  <c r="H96" i="4"/>
  <c r="H30" i="4"/>
  <c r="D31" i="4"/>
  <c r="H48" i="4"/>
  <c r="H146" i="4"/>
  <c r="C51" i="4"/>
  <c r="G146" i="4"/>
  <c r="G48" i="4"/>
  <c r="N148" i="4"/>
  <c r="N50" i="4"/>
  <c r="M149" i="4"/>
  <c r="M51" i="4"/>
  <c r="M150" i="4"/>
  <c r="M52" i="4"/>
  <c r="L53" i="4"/>
  <c r="L151" i="4"/>
  <c r="L152" i="4"/>
  <c r="L54" i="4"/>
  <c r="D58" i="4"/>
  <c r="L159" i="4"/>
  <c r="L61" i="4"/>
  <c r="J162" i="4"/>
  <c r="J64" i="4"/>
  <c r="K147" i="4"/>
  <c r="K49" i="4"/>
  <c r="F50" i="4"/>
  <c r="F148" i="4"/>
  <c r="E149" i="4"/>
  <c r="E51" i="4"/>
  <c r="E150" i="4"/>
  <c r="E52" i="4"/>
  <c r="C151" i="4"/>
  <c r="I153" i="4"/>
  <c r="I55" i="4"/>
  <c r="N57" i="4"/>
  <c r="N155" i="4"/>
  <c r="J158" i="4"/>
  <c r="J60" i="4"/>
  <c r="H161" i="4"/>
  <c r="H63" i="4"/>
  <c r="J48" i="4"/>
  <c r="J146" i="4"/>
  <c r="C147" i="4"/>
  <c r="I154" i="4"/>
  <c r="I56" i="4"/>
  <c r="D157" i="4"/>
  <c r="J154" i="4"/>
  <c r="J56" i="4"/>
  <c r="C155" i="4"/>
  <c r="M156" i="4"/>
  <c r="M58" i="4"/>
  <c r="E59" i="4"/>
  <c r="E157" i="4"/>
  <c r="C60" i="4"/>
  <c r="I159" i="4"/>
  <c r="I61" i="4"/>
  <c r="M161" i="4"/>
  <c r="M63" i="4"/>
  <c r="G64" i="4"/>
  <c r="G162" i="4"/>
  <c r="C55" i="4"/>
  <c r="G154" i="4"/>
  <c r="G56" i="4"/>
  <c r="J58" i="4"/>
  <c r="J156" i="4"/>
  <c r="L158" i="4"/>
  <c r="L60" i="4"/>
  <c r="F159" i="4"/>
  <c r="F61" i="4"/>
  <c r="J63" i="4"/>
  <c r="J161" i="4"/>
  <c r="C162" i="4"/>
  <c r="L50" i="4"/>
  <c r="L148" i="4"/>
  <c r="F51" i="4"/>
  <c r="F149" i="4"/>
  <c r="J151" i="4"/>
  <c r="J53" i="4"/>
  <c r="C152" i="4"/>
  <c r="L153" i="4"/>
  <c r="L55" i="4"/>
  <c r="D154" i="4"/>
  <c r="M57" i="4"/>
  <c r="M155" i="4"/>
  <c r="G58" i="4"/>
  <c r="G156" i="4"/>
  <c r="C59" i="4"/>
  <c r="I60" i="4"/>
  <c r="I158" i="4"/>
  <c r="M62" i="4"/>
  <c r="M160" i="4"/>
  <c r="G63" i="4"/>
  <c r="G161" i="4"/>
  <c r="D149" i="4"/>
  <c r="D57" i="4"/>
  <c r="D49" i="4"/>
  <c r="D51" i="4"/>
  <c r="D160" i="4"/>
  <c r="D156" i="4"/>
  <c r="H86" i="4"/>
  <c r="H20" i="4"/>
  <c r="N16" i="4"/>
  <c r="N82" i="4"/>
  <c r="C86" i="4"/>
  <c r="D17" i="4"/>
  <c r="N20" i="4"/>
  <c r="N86" i="4"/>
  <c r="F17" i="4"/>
  <c r="F83" i="4"/>
  <c r="J155" i="4"/>
  <c r="J57" i="4"/>
  <c r="J81" i="4"/>
  <c r="J15" i="4"/>
  <c r="G16" i="4"/>
  <c r="G82" i="4"/>
  <c r="D83" i="4"/>
  <c r="C88" i="4"/>
  <c r="K89" i="4"/>
  <c r="K23" i="4"/>
  <c r="N93" i="4"/>
  <c r="N27" i="4"/>
  <c r="F96" i="4"/>
  <c r="F30" i="4"/>
  <c r="F55" i="4"/>
  <c r="F153" i="4"/>
  <c r="C14" i="4"/>
  <c r="L81" i="4"/>
  <c r="L15" i="4"/>
  <c r="J82" i="4"/>
  <c r="J16" i="4"/>
  <c r="G83" i="4"/>
  <c r="G17" i="4"/>
  <c r="D84" i="4"/>
  <c r="G22" i="4"/>
  <c r="G88" i="4"/>
  <c r="C23" i="4"/>
  <c r="F25" i="4"/>
  <c r="F91" i="4"/>
  <c r="N30" i="4"/>
  <c r="N96" i="4"/>
  <c r="F60" i="4"/>
  <c r="F158" i="4"/>
  <c r="D14" i="4"/>
  <c r="N81" i="4"/>
  <c r="N15" i="4"/>
  <c r="K82" i="4"/>
  <c r="K16" i="4"/>
  <c r="H83" i="4"/>
  <c r="H17" i="4"/>
  <c r="F84" i="4"/>
  <c r="F18" i="4"/>
  <c r="C85" i="4"/>
  <c r="J22" i="4"/>
  <c r="J88" i="4"/>
  <c r="J25" i="4"/>
  <c r="J91" i="4"/>
  <c r="C161" i="4"/>
  <c r="M81" i="4"/>
  <c r="M15" i="4"/>
  <c r="E82" i="4"/>
  <c r="E16" i="4"/>
  <c r="M17" i="4"/>
  <c r="M83" i="4"/>
  <c r="E18" i="4"/>
  <c r="E84" i="4"/>
  <c r="M19" i="4"/>
  <c r="M85" i="4"/>
  <c r="E20" i="4"/>
  <c r="E86" i="4"/>
  <c r="M87" i="4"/>
  <c r="M21" i="4"/>
  <c r="E22" i="4"/>
  <c r="E88" i="4"/>
  <c r="M23" i="4"/>
  <c r="M89" i="4"/>
  <c r="E90" i="4"/>
  <c r="E24" i="4"/>
  <c r="M91" i="4"/>
  <c r="M25" i="4"/>
  <c r="E26" i="4"/>
  <c r="E92" i="4"/>
  <c r="M27" i="4"/>
  <c r="M93" i="4"/>
  <c r="E28" i="4"/>
  <c r="E94" i="4"/>
  <c r="M95" i="4"/>
  <c r="M29" i="4"/>
  <c r="E30" i="4"/>
  <c r="E96" i="4"/>
  <c r="M31" i="4"/>
  <c r="M97" i="4"/>
  <c r="K91" i="4"/>
  <c r="K25" i="4"/>
  <c r="C92" i="4"/>
  <c r="K93" i="4"/>
  <c r="K27" i="4"/>
  <c r="C94" i="4"/>
  <c r="K95" i="4"/>
  <c r="K29" i="4"/>
  <c r="C96" i="4"/>
  <c r="K31" i="4"/>
  <c r="K97" i="4"/>
  <c r="J148" i="4"/>
  <c r="J50" i="4"/>
  <c r="F152" i="4"/>
  <c r="F54" i="4"/>
  <c r="D87" i="4"/>
  <c r="L22" i="4"/>
  <c r="L88" i="4"/>
  <c r="D89" i="4"/>
  <c r="L90" i="4"/>
  <c r="L24" i="4"/>
  <c r="D91" i="4"/>
  <c r="L26" i="4"/>
  <c r="L92" i="4"/>
  <c r="D93" i="4"/>
  <c r="L94" i="4"/>
  <c r="L28" i="4"/>
  <c r="D95" i="4"/>
  <c r="L30" i="4"/>
  <c r="L96" i="4"/>
  <c r="D97" i="4"/>
  <c r="N52" i="4"/>
  <c r="N150" i="4"/>
  <c r="K48" i="4"/>
  <c r="K146" i="4"/>
  <c r="E147" i="4"/>
  <c r="E49" i="4"/>
  <c r="M154" i="4"/>
  <c r="M56" i="4"/>
  <c r="H157" i="4"/>
  <c r="H59" i="4"/>
  <c r="F62" i="4"/>
  <c r="F160" i="4"/>
  <c r="E146" i="4"/>
  <c r="E48" i="4"/>
  <c r="C49" i="4"/>
  <c r="K148" i="4"/>
  <c r="K50" i="4"/>
  <c r="K149" i="4"/>
  <c r="K51" i="4"/>
  <c r="J150" i="4"/>
  <c r="J52" i="4"/>
  <c r="I151" i="4"/>
  <c r="I53" i="4"/>
  <c r="H152" i="4"/>
  <c r="H54" i="4"/>
  <c r="H58" i="4"/>
  <c r="H156" i="4"/>
  <c r="C159" i="4"/>
  <c r="N48" i="4"/>
  <c r="N146" i="4"/>
  <c r="H49" i="4"/>
  <c r="H147" i="4"/>
  <c r="N56" i="4"/>
  <c r="N154" i="4"/>
  <c r="G155" i="4"/>
  <c r="G57" i="4"/>
  <c r="I157" i="4"/>
  <c r="I59" i="4"/>
  <c r="M159" i="4"/>
  <c r="M61" i="4"/>
  <c r="G62" i="4"/>
  <c r="G160" i="4"/>
  <c r="K162" i="4"/>
  <c r="K64" i="4"/>
  <c r="J54" i="4"/>
  <c r="J152" i="4"/>
  <c r="C153" i="4"/>
  <c r="K56" i="4"/>
  <c r="K154" i="4"/>
  <c r="D155" i="4"/>
  <c r="N58" i="4"/>
  <c r="N156" i="4"/>
  <c r="F157" i="4"/>
  <c r="F59" i="4"/>
  <c r="J61" i="4"/>
  <c r="J159" i="4"/>
  <c r="C160" i="4"/>
  <c r="N161" i="4"/>
  <c r="N63" i="4"/>
  <c r="H162" i="4"/>
  <c r="H64" i="4"/>
  <c r="J149" i="4"/>
  <c r="J51" i="4"/>
  <c r="C150" i="4"/>
  <c r="N53" i="4"/>
  <c r="N151" i="4"/>
  <c r="G152" i="4"/>
  <c r="G54" i="4"/>
  <c r="D55" i="4"/>
  <c r="H154" i="4"/>
  <c r="H56" i="4"/>
  <c r="K156" i="4"/>
  <c r="K58" i="4"/>
  <c r="C157" i="4"/>
  <c r="M158" i="4"/>
  <c r="M60" i="4"/>
  <c r="G61" i="4"/>
  <c r="G159" i="4"/>
  <c r="K161" i="4"/>
  <c r="K63" i="4"/>
  <c r="E162" i="4"/>
  <c r="E64" i="4"/>
  <c r="D50" i="4"/>
  <c r="D150" i="4"/>
  <c r="D61" i="4"/>
  <c r="D62" i="4"/>
  <c r="D159" i="4"/>
  <c r="D47" i="4"/>
  <c r="K17" i="4"/>
  <c r="K83" i="4"/>
  <c r="F87" i="4"/>
  <c r="F21" i="4"/>
  <c r="J94" i="4"/>
  <c r="J28" i="4"/>
  <c r="N87" i="4"/>
  <c r="N21" i="4"/>
  <c r="K85" i="4"/>
  <c r="K19" i="4"/>
  <c r="C84" i="4"/>
  <c r="F22" i="4"/>
  <c r="F88" i="4"/>
  <c r="J30" i="4"/>
  <c r="J96" i="4"/>
  <c r="C15" i="4"/>
  <c r="L16" i="4"/>
  <c r="L82" i="4"/>
  <c r="J83" i="4"/>
  <c r="J17" i="4"/>
  <c r="G18" i="4"/>
  <c r="G84" i="4"/>
  <c r="D85" i="4"/>
  <c r="C87" i="4"/>
  <c r="K88" i="4"/>
  <c r="K22" i="4"/>
  <c r="N25" i="4"/>
  <c r="N91" i="4"/>
  <c r="F94" i="4"/>
  <c r="F28" i="4"/>
  <c r="C16" i="4"/>
  <c r="L17" i="4"/>
  <c r="L83" i="4"/>
  <c r="J84" i="4"/>
  <c r="J18" i="4"/>
  <c r="G85" i="4"/>
  <c r="G19" i="4"/>
  <c r="D86" i="4"/>
  <c r="G87" i="4"/>
  <c r="G21" i="4"/>
  <c r="C22" i="4"/>
  <c r="N28" i="4"/>
  <c r="N94" i="4"/>
  <c r="F31" i="4"/>
  <c r="F97" i="4"/>
  <c r="D16" i="4"/>
  <c r="N17" i="4"/>
  <c r="N83" i="4"/>
  <c r="K84" i="4"/>
  <c r="K18" i="4"/>
  <c r="H85" i="4"/>
  <c r="H19" i="4"/>
  <c r="F86" i="4"/>
  <c r="F20" i="4"/>
  <c r="J87" i="4"/>
  <c r="J21" i="4"/>
  <c r="J97" i="4"/>
  <c r="J31" i="4"/>
  <c r="I16" i="4"/>
  <c r="I82" i="4"/>
  <c r="I18" i="4"/>
  <c r="I84" i="4"/>
  <c r="I86" i="4"/>
  <c r="I20" i="4"/>
  <c r="I88" i="4"/>
  <c r="I22" i="4"/>
  <c r="I90" i="4"/>
  <c r="I24" i="4"/>
  <c r="I26" i="4"/>
  <c r="I92" i="4"/>
  <c r="I94" i="4"/>
  <c r="I28" i="4"/>
  <c r="I30" i="4"/>
  <c r="I96" i="4"/>
  <c r="L48" i="4"/>
  <c r="L146" i="4"/>
  <c r="C25" i="4"/>
  <c r="G92" i="4"/>
  <c r="G26" i="4"/>
  <c r="C27" i="4"/>
  <c r="G28" i="4"/>
  <c r="G94" i="4"/>
  <c r="C29" i="4"/>
  <c r="G30" i="4"/>
  <c r="G96" i="4"/>
  <c r="C31" i="4"/>
  <c r="D146" i="4"/>
  <c r="I149" i="4"/>
  <c r="I51" i="4"/>
  <c r="N55" i="4"/>
  <c r="N153" i="4"/>
  <c r="D20" i="4"/>
  <c r="H21" i="4"/>
  <c r="H87" i="4"/>
  <c r="D22" i="4"/>
  <c r="H89" i="4"/>
  <c r="H23" i="4"/>
  <c r="D24" i="4"/>
  <c r="H25" i="4"/>
  <c r="H91" i="4"/>
  <c r="D26" i="4"/>
  <c r="H27" i="4"/>
  <c r="H93" i="4"/>
  <c r="D28" i="4"/>
  <c r="H29" i="4"/>
  <c r="H95" i="4"/>
  <c r="D30" i="4"/>
  <c r="H31" i="4"/>
  <c r="H97" i="4"/>
  <c r="M53" i="4"/>
  <c r="M151" i="4"/>
  <c r="C48" i="4"/>
  <c r="I147" i="4"/>
  <c r="I49" i="4"/>
  <c r="E55" i="4"/>
  <c r="E153" i="4"/>
  <c r="F57" i="4"/>
  <c r="F155" i="4"/>
  <c r="I146" i="4"/>
  <c r="I48" i="4"/>
  <c r="C52" i="4"/>
  <c r="C53" i="4"/>
  <c r="E154" i="4"/>
  <c r="E56" i="4"/>
  <c r="L147" i="4"/>
  <c r="L49" i="4"/>
  <c r="G50" i="4"/>
  <c r="G148" i="4"/>
  <c r="G149" i="4"/>
  <c r="G51" i="4"/>
  <c r="F52" i="4"/>
  <c r="F150" i="4"/>
  <c r="E53" i="4"/>
  <c r="E151" i="4"/>
  <c r="D152" i="4"/>
  <c r="J153" i="4"/>
  <c r="J55" i="4"/>
  <c r="N60" i="4"/>
  <c r="N158" i="4"/>
  <c r="L161" i="4"/>
  <c r="L63" i="4"/>
  <c r="K155" i="4"/>
  <c r="K57" i="4"/>
  <c r="E156" i="4"/>
  <c r="E58" i="4"/>
  <c r="M59" i="4"/>
  <c r="M157" i="4"/>
  <c r="G158" i="4"/>
  <c r="G60" i="4"/>
  <c r="K62" i="4"/>
  <c r="K160" i="4"/>
  <c r="E161" i="4"/>
  <c r="E63" i="4"/>
  <c r="C64" i="4"/>
  <c r="N54" i="4"/>
  <c r="N152" i="4"/>
  <c r="G55" i="4"/>
  <c r="G153" i="4"/>
  <c r="C56" i="4"/>
  <c r="H57" i="4"/>
  <c r="H155" i="4"/>
  <c r="J59" i="4"/>
  <c r="J157" i="4"/>
  <c r="C158" i="4"/>
  <c r="N159" i="4"/>
  <c r="N61" i="4"/>
  <c r="H160" i="4"/>
  <c r="H62" i="4"/>
  <c r="L162" i="4"/>
  <c r="L64" i="4"/>
  <c r="C148" i="4"/>
  <c r="N51" i="4"/>
  <c r="N149" i="4"/>
  <c r="H52" i="4"/>
  <c r="H150" i="4"/>
  <c r="K54" i="4"/>
  <c r="K152" i="4"/>
  <c r="D153" i="4"/>
  <c r="L154" i="4"/>
  <c r="L56" i="4"/>
  <c r="E57" i="4"/>
  <c r="E155" i="4"/>
  <c r="C58" i="4"/>
  <c r="G157" i="4"/>
  <c r="G59" i="4"/>
  <c r="K61" i="4"/>
  <c r="K159" i="4"/>
  <c r="E62" i="4"/>
  <c r="E160" i="4"/>
  <c r="C63" i="4"/>
  <c r="I64" i="4"/>
  <c r="I162" i="4"/>
  <c r="C141" i="4"/>
  <c r="D73" i="4"/>
  <c r="M398" i="1"/>
  <c r="M399" i="1" s="1"/>
  <c r="M400" i="1" s="1"/>
  <c r="N216" i="3" s="1"/>
  <c r="N350" i="3" s="1"/>
  <c r="L398" i="1"/>
  <c r="L399" i="1" s="1"/>
  <c r="L400" i="1" s="1"/>
  <c r="K398" i="1"/>
  <c r="K399" i="1" s="1"/>
  <c r="K400" i="1" s="1"/>
  <c r="J398" i="1"/>
  <c r="J399" i="1" s="1"/>
  <c r="J400" i="1" s="1"/>
  <c r="I398" i="1"/>
  <c r="I399" i="1" s="1"/>
  <c r="I400" i="1" s="1"/>
  <c r="J216" i="3" s="1"/>
  <c r="J350" i="3" s="1"/>
  <c r="H398" i="1"/>
  <c r="H399" i="1" s="1"/>
  <c r="H400" i="1" s="1"/>
  <c r="G398" i="1"/>
  <c r="G399" i="1" s="1"/>
  <c r="G400" i="1" s="1"/>
  <c r="F398" i="1"/>
  <c r="F399" i="1" s="1"/>
  <c r="F400" i="1" s="1"/>
  <c r="E398" i="1"/>
  <c r="E399" i="1" s="1"/>
  <c r="E400" i="1" s="1"/>
  <c r="F216" i="3" s="1"/>
  <c r="F350" i="3" s="1"/>
  <c r="D398" i="1"/>
  <c r="D399" i="1" s="1"/>
  <c r="D389" i="1"/>
  <c r="D216" i="3" s="1"/>
  <c r="D350" i="3" s="1"/>
  <c r="M385" i="1"/>
  <c r="M386" i="1" s="1"/>
  <c r="M387" i="1" s="1"/>
  <c r="L385" i="1"/>
  <c r="L386" i="1" s="1"/>
  <c r="L387" i="1" s="1"/>
  <c r="K385" i="1"/>
  <c r="K386" i="1" s="1"/>
  <c r="K387" i="1" s="1"/>
  <c r="J385" i="1"/>
  <c r="J386" i="1" s="1"/>
  <c r="J387" i="1" s="1"/>
  <c r="K153" i="3" s="1"/>
  <c r="K281" i="3" s="1"/>
  <c r="I385" i="1"/>
  <c r="I386" i="1" s="1"/>
  <c r="I387" i="1" s="1"/>
  <c r="H385" i="1"/>
  <c r="H386" i="1" s="1"/>
  <c r="H387" i="1" s="1"/>
  <c r="G385" i="1"/>
  <c r="G386" i="1" s="1"/>
  <c r="G387" i="1" s="1"/>
  <c r="F385" i="1"/>
  <c r="F386" i="1" s="1"/>
  <c r="F387" i="1" s="1"/>
  <c r="G153" i="3" s="1"/>
  <c r="G281" i="3" s="1"/>
  <c r="E385" i="1"/>
  <c r="E386" i="1" s="1"/>
  <c r="E387" i="1" s="1"/>
  <c r="D385" i="1"/>
  <c r="D386" i="1" s="1"/>
  <c r="M372" i="1"/>
  <c r="M373" i="1" s="1"/>
  <c r="M374" i="1" s="1"/>
  <c r="N215" i="3" s="1"/>
  <c r="N349" i="3" s="1"/>
  <c r="L372" i="1"/>
  <c r="L373" i="1" s="1"/>
  <c r="L374" i="1" s="1"/>
  <c r="M215" i="3" s="1"/>
  <c r="M349" i="3" s="1"/>
  <c r="K372" i="1"/>
  <c r="K373" i="1" s="1"/>
  <c r="K374" i="1" s="1"/>
  <c r="L215" i="3" s="1"/>
  <c r="L349" i="3" s="1"/>
  <c r="J372" i="1"/>
  <c r="J373" i="1" s="1"/>
  <c r="J374" i="1" s="1"/>
  <c r="K215" i="3" s="1"/>
  <c r="K349" i="3" s="1"/>
  <c r="I372" i="1"/>
  <c r="I373" i="1" s="1"/>
  <c r="I374" i="1" s="1"/>
  <c r="J215" i="3" s="1"/>
  <c r="J349" i="3" s="1"/>
  <c r="H372" i="1"/>
  <c r="H373" i="1" s="1"/>
  <c r="H374" i="1" s="1"/>
  <c r="I215" i="3" s="1"/>
  <c r="I349" i="3" s="1"/>
  <c r="G372" i="1"/>
  <c r="G373" i="1" s="1"/>
  <c r="G374" i="1" s="1"/>
  <c r="H215" i="3" s="1"/>
  <c r="H349" i="3" s="1"/>
  <c r="F372" i="1"/>
  <c r="F373" i="1" s="1"/>
  <c r="F374" i="1" s="1"/>
  <c r="G215" i="3" s="1"/>
  <c r="G349" i="3" s="1"/>
  <c r="E372" i="1"/>
  <c r="E373" i="1" s="1"/>
  <c r="E374" i="1" s="1"/>
  <c r="F215" i="3" s="1"/>
  <c r="F349" i="3" s="1"/>
  <c r="D372" i="1"/>
  <c r="D373" i="1" s="1"/>
  <c r="D374" i="1" s="1"/>
  <c r="E215" i="3" s="1"/>
  <c r="E349" i="3" s="1"/>
  <c r="D363" i="1"/>
  <c r="M359" i="1"/>
  <c r="M360" i="1" s="1"/>
  <c r="M361" i="1" s="1"/>
  <c r="N152" i="3" s="1"/>
  <c r="N280" i="3" s="1"/>
  <c r="L359" i="1"/>
  <c r="L360" i="1" s="1"/>
  <c r="L361" i="1" s="1"/>
  <c r="M152" i="3" s="1"/>
  <c r="M280" i="3" s="1"/>
  <c r="K359" i="1"/>
  <c r="K360" i="1" s="1"/>
  <c r="K361" i="1" s="1"/>
  <c r="L152" i="3" s="1"/>
  <c r="L280" i="3" s="1"/>
  <c r="J359" i="1"/>
  <c r="J360" i="1" s="1"/>
  <c r="J361" i="1" s="1"/>
  <c r="K152" i="3" s="1"/>
  <c r="K280" i="3" s="1"/>
  <c r="I359" i="1"/>
  <c r="I360" i="1" s="1"/>
  <c r="I361" i="1" s="1"/>
  <c r="J152" i="3" s="1"/>
  <c r="J280" i="3" s="1"/>
  <c r="H359" i="1"/>
  <c r="H360" i="1" s="1"/>
  <c r="H361" i="1" s="1"/>
  <c r="I152" i="3" s="1"/>
  <c r="I280" i="3" s="1"/>
  <c r="G359" i="1"/>
  <c r="G360" i="1" s="1"/>
  <c r="G361" i="1" s="1"/>
  <c r="H152" i="3" s="1"/>
  <c r="H280" i="3" s="1"/>
  <c r="F359" i="1"/>
  <c r="F360" i="1" s="1"/>
  <c r="F361" i="1" s="1"/>
  <c r="G152" i="3" s="1"/>
  <c r="G280" i="3" s="1"/>
  <c r="E359" i="1"/>
  <c r="E360" i="1" s="1"/>
  <c r="E361" i="1" s="1"/>
  <c r="F152" i="3" s="1"/>
  <c r="F280" i="3" s="1"/>
  <c r="D359" i="1"/>
  <c r="D360" i="1" s="1"/>
  <c r="D361" i="1" s="1"/>
  <c r="E152" i="3" s="1"/>
  <c r="E280" i="3" s="1"/>
  <c r="M346" i="1"/>
  <c r="M347" i="1" s="1"/>
  <c r="M348" i="1" s="1"/>
  <c r="N214" i="3" s="1"/>
  <c r="N348" i="3" s="1"/>
  <c r="L346" i="1"/>
  <c r="L347" i="1" s="1"/>
  <c r="L348" i="1" s="1"/>
  <c r="M214" i="3" s="1"/>
  <c r="M348" i="3" s="1"/>
  <c r="K346" i="1"/>
  <c r="K347" i="1" s="1"/>
  <c r="K348" i="1" s="1"/>
  <c r="L214" i="3" s="1"/>
  <c r="L348" i="3" s="1"/>
  <c r="J346" i="1"/>
  <c r="J347" i="1" s="1"/>
  <c r="J348" i="1" s="1"/>
  <c r="K214" i="3" s="1"/>
  <c r="K348" i="3" s="1"/>
  <c r="I346" i="1"/>
  <c r="I347" i="1" s="1"/>
  <c r="I348" i="1" s="1"/>
  <c r="J214" i="3" s="1"/>
  <c r="J348" i="3" s="1"/>
  <c r="H346" i="1"/>
  <c r="H347" i="1" s="1"/>
  <c r="H348" i="1" s="1"/>
  <c r="I214" i="3" s="1"/>
  <c r="I348" i="3" s="1"/>
  <c r="G346" i="1"/>
  <c r="G347" i="1" s="1"/>
  <c r="G348" i="1" s="1"/>
  <c r="H214" i="3" s="1"/>
  <c r="H348" i="3" s="1"/>
  <c r="F346" i="1"/>
  <c r="F347" i="1" s="1"/>
  <c r="F348" i="1" s="1"/>
  <c r="G214" i="3" s="1"/>
  <c r="G348" i="3" s="1"/>
  <c r="E346" i="1"/>
  <c r="E347" i="1" s="1"/>
  <c r="E348" i="1" s="1"/>
  <c r="F214" i="3" s="1"/>
  <c r="F348" i="3" s="1"/>
  <c r="D346" i="1"/>
  <c r="D347" i="1" s="1"/>
  <c r="D337" i="1"/>
  <c r="D214" i="3" s="1"/>
  <c r="D348" i="3" s="1"/>
  <c r="M333" i="1"/>
  <c r="M334" i="1" s="1"/>
  <c r="M335" i="1" s="1"/>
  <c r="N151" i="3" s="1"/>
  <c r="N279" i="3" s="1"/>
  <c r="L333" i="1"/>
  <c r="L334" i="1" s="1"/>
  <c r="L335" i="1" s="1"/>
  <c r="M151" i="3" s="1"/>
  <c r="M279" i="3" s="1"/>
  <c r="K333" i="1"/>
  <c r="K334" i="1" s="1"/>
  <c r="K335" i="1" s="1"/>
  <c r="L151" i="3" s="1"/>
  <c r="L279" i="3" s="1"/>
  <c r="J333" i="1"/>
  <c r="J334" i="1" s="1"/>
  <c r="J335" i="1" s="1"/>
  <c r="K151" i="3" s="1"/>
  <c r="K279" i="3" s="1"/>
  <c r="I333" i="1"/>
  <c r="I334" i="1" s="1"/>
  <c r="I335" i="1" s="1"/>
  <c r="J151" i="3" s="1"/>
  <c r="J279" i="3" s="1"/>
  <c r="H333" i="1"/>
  <c r="H334" i="1" s="1"/>
  <c r="H335" i="1" s="1"/>
  <c r="I151" i="3" s="1"/>
  <c r="I279" i="3" s="1"/>
  <c r="G333" i="1"/>
  <c r="G334" i="1" s="1"/>
  <c r="G335" i="1" s="1"/>
  <c r="H151" i="3" s="1"/>
  <c r="H279" i="3" s="1"/>
  <c r="F333" i="1"/>
  <c r="F334" i="1" s="1"/>
  <c r="F335" i="1" s="1"/>
  <c r="G151" i="3" s="1"/>
  <c r="G279" i="3" s="1"/>
  <c r="E333" i="1"/>
  <c r="E334" i="1" s="1"/>
  <c r="E335" i="1" s="1"/>
  <c r="F151" i="3" s="1"/>
  <c r="F279" i="3" s="1"/>
  <c r="D333" i="1"/>
  <c r="D334" i="1" s="1"/>
  <c r="M320" i="1"/>
  <c r="M321" i="1" s="1"/>
  <c r="M322" i="1" s="1"/>
  <c r="N213" i="3" s="1"/>
  <c r="N347" i="3" s="1"/>
  <c r="L320" i="1"/>
  <c r="L321" i="1" s="1"/>
  <c r="L322" i="1" s="1"/>
  <c r="M213" i="3" s="1"/>
  <c r="M347" i="3" s="1"/>
  <c r="K320" i="1"/>
  <c r="K321" i="1" s="1"/>
  <c r="K322" i="1" s="1"/>
  <c r="L213" i="3" s="1"/>
  <c r="L347" i="3" s="1"/>
  <c r="J320" i="1"/>
  <c r="J321" i="1" s="1"/>
  <c r="J322" i="1" s="1"/>
  <c r="K213" i="3" s="1"/>
  <c r="K347" i="3" s="1"/>
  <c r="I320" i="1"/>
  <c r="I321" i="1" s="1"/>
  <c r="I322" i="1" s="1"/>
  <c r="J213" i="3" s="1"/>
  <c r="J347" i="3" s="1"/>
  <c r="H320" i="1"/>
  <c r="H321" i="1" s="1"/>
  <c r="H322" i="1" s="1"/>
  <c r="I213" i="3" s="1"/>
  <c r="I347" i="3" s="1"/>
  <c r="G320" i="1"/>
  <c r="G321" i="1" s="1"/>
  <c r="G322" i="1" s="1"/>
  <c r="H213" i="3" s="1"/>
  <c r="H347" i="3" s="1"/>
  <c r="F320" i="1"/>
  <c r="F321" i="1" s="1"/>
  <c r="F322" i="1" s="1"/>
  <c r="G213" i="3" s="1"/>
  <c r="G347" i="3" s="1"/>
  <c r="E320" i="1"/>
  <c r="E321" i="1" s="1"/>
  <c r="E322" i="1" s="1"/>
  <c r="F213" i="3" s="1"/>
  <c r="F347" i="3" s="1"/>
  <c r="D320" i="1"/>
  <c r="D321" i="1" s="1"/>
  <c r="D322" i="1" s="1"/>
  <c r="E213" i="3" s="1"/>
  <c r="E347" i="3" s="1"/>
  <c r="D311" i="1"/>
  <c r="M307" i="1"/>
  <c r="M308" i="1" s="1"/>
  <c r="M309" i="1" s="1"/>
  <c r="N150" i="3" s="1"/>
  <c r="N278" i="3" s="1"/>
  <c r="L307" i="1"/>
  <c r="L308" i="1" s="1"/>
  <c r="L309" i="1" s="1"/>
  <c r="M150" i="3" s="1"/>
  <c r="M278" i="3" s="1"/>
  <c r="K307" i="1"/>
  <c r="K308" i="1" s="1"/>
  <c r="K309" i="1" s="1"/>
  <c r="L150" i="3" s="1"/>
  <c r="L278" i="3" s="1"/>
  <c r="J307" i="1"/>
  <c r="J308" i="1" s="1"/>
  <c r="J309" i="1" s="1"/>
  <c r="K150" i="3" s="1"/>
  <c r="K278" i="3" s="1"/>
  <c r="I307" i="1"/>
  <c r="I308" i="1" s="1"/>
  <c r="I309" i="1" s="1"/>
  <c r="J150" i="3" s="1"/>
  <c r="J278" i="3" s="1"/>
  <c r="H307" i="1"/>
  <c r="H308" i="1" s="1"/>
  <c r="H309" i="1" s="1"/>
  <c r="I150" i="3" s="1"/>
  <c r="I278" i="3" s="1"/>
  <c r="G307" i="1"/>
  <c r="G308" i="1" s="1"/>
  <c r="G309" i="1" s="1"/>
  <c r="H150" i="3" s="1"/>
  <c r="H278" i="3" s="1"/>
  <c r="F307" i="1"/>
  <c r="F308" i="1" s="1"/>
  <c r="F309" i="1" s="1"/>
  <c r="G150" i="3" s="1"/>
  <c r="G278" i="3" s="1"/>
  <c r="E307" i="1"/>
  <c r="E308" i="1" s="1"/>
  <c r="E309" i="1" s="1"/>
  <c r="F150" i="3" s="1"/>
  <c r="F278" i="3" s="1"/>
  <c r="D307" i="1"/>
  <c r="D308" i="1" s="1"/>
  <c r="D309" i="1" s="1"/>
  <c r="E150" i="3" s="1"/>
  <c r="E278" i="3" s="1"/>
  <c r="M294" i="1"/>
  <c r="M295" i="1" s="1"/>
  <c r="M296" i="1" s="1"/>
  <c r="N212" i="3" s="1"/>
  <c r="N346" i="3" s="1"/>
  <c r="L294" i="1"/>
  <c r="L295" i="1" s="1"/>
  <c r="L296" i="1" s="1"/>
  <c r="M212" i="3" s="1"/>
  <c r="M346" i="3" s="1"/>
  <c r="K294" i="1"/>
  <c r="K295" i="1" s="1"/>
  <c r="K296" i="1" s="1"/>
  <c r="L212" i="3" s="1"/>
  <c r="L346" i="3" s="1"/>
  <c r="J294" i="1"/>
  <c r="J295" i="1" s="1"/>
  <c r="J296" i="1" s="1"/>
  <c r="K212" i="3" s="1"/>
  <c r="K346" i="3" s="1"/>
  <c r="I294" i="1"/>
  <c r="I295" i="1" s="1"/>
  <c r="I296" i="1" s="1"/>
  <c r="J212" i="3" s="1"/>
  <c r="J346" i="3" s="1"/>
  <c r="H294" i="1"/>
  <c r="H295" i="1" s="1"/>
  <c r="H296" i="1" s="1"/>
  <c r="I212" i="3" s="1"/>
  <c r="I346" i="3" s="1"/>
  <c r="G294" i="1"/>
  <c r="G295" i="1" s="1"/>
  <c r="G296" i="1" s="1"/>
  <c r="H212" i="3" s="1"/>
  <c r="H346" i="3" s="1"/>
  <c r="F294" i="1"/>
  <c r="F295" i="1" s="1"/>
  <c r="F296" i="1" s="1"/>
  <c r="G212" i="3" s="1"/>
  <c r="G346" i="3" s="1"/>
  <c r="E294" i="1"/>
  <c r="E295" i="1" s="1"/>
  <c r="E296" i="1" s="1"/>
  <c r="F212" i="3" s="1"/>
  <c r="F346" i="3" s="1"/>
  <c r="D294" i="1"/>
  <c r="D295" i="1" s="1"/>
  <c r="D285" i="1"/>
  <c r="D212" i="3" s="1"/>
  <c r="D346" i="3" s="1"/>
  <c r="M281" i="1"/>
  <c r="M282" i="1" s="1"/>
  <c r="M283" i="1" s="1"/>
  <c r="N149" i="3" s="1"/>
  <c r="N277" i="3" s="1"/>
  <c r="L281" i="1"/>
  <c r="L282" i="1" s="1"/>
  <c r="L283" i="1" s="1"/>
  <c r="M149" i="3" s="1"/>
  <c r="M277" i="3" s="1"/>
  <c r="K281" i="1"/>
  <c r="K282" i="1" s="1"/>
  <c r="K283" i="1" s="1"/>
  <c r="L149" i="3" s="1"/>
  <c r="L277" i="3" s="1"/>
  <c r="J281" i="1"/>
  <c r="J282" i="1" s="1"/>
  <c r="J283" i="1" s="1"/>
  <c r="K149" i="3" s="1"/>
  <c r="K277" i="3" s="1"/>
  <c r="I281" i="1"/>
  <c r="I282" i="1" s="1"/>
  <c r="I283" i="1" s="1"/>
  <c r="J149" i="3" s="1"/>
  <c r="J277" i="3" s="1"/>
  <c r="H281" i="1"/>
  <c r="H282" i="1" s="1"/>
  <c r="H283" i="1" s="1"/>
  <c r="I149" i="3" s="1"/>
  <c r="I277" i="3" s="1"/>
  <c r="G281" i="1"/>
  <c r="G282" i="1" s="1"/>
  <c r="G283" i="1" s="1"/>
  <c r="H149" i="3" s="1"/>
  <c r="H277" i="3" s="1"/>
  <c r="F281" i="1"/>
  <c r="F282" i="1" s="1"/>
  <c r="F283" i="1" s="1"/>
  <c r="G149" i="3" s="1"/>
  <c r="G277" i="3" s="1"/>
  <c r="E281" i="1"/>
  <c r="E282" i="1" s="1"/>
  <c r="E283" i="1" s="1"/>
  <c r="F149" i="3" s="1"/>
  <c r="F277" i="3" s="1"/>
  <c r="D281" i="1"/>
  <c r="D282" i="1" s="1"/>
  <c r="M268" i="1"/>
  <c r="M269" i="1" s="1"/>
  <c r="M270" i="1" s="1"/>
  <c r="N211" i="3" s="1"/>
  <c r="N345" i="3" s="1"/>
  <c r="L268" i="1"/>
  <c r="L269" i="1" s="1"/>
  <c r="L270" i="1" s="1"/>
  <c r="M211" i="3" s="1"/>
  <c r="M345" i="3" s="1"/>
  <c r="K268" i="1"/>
  <c r="K269" i="1" s="1"/>
  <c r="K270" i="1" s="1"/>
  <c r="L211" i="3" s="1"/>
  <c r="L345" i="3" s="1"/>
  <c r="J268" i="1"/>
  <c r="J269" i="1" s="1"/>
  <c r="J270" i="1" s="1"/>
  <c r="K211" i="3" s="1"/>
  <c r="K345" i="3" s="1"/>
  <c r="I268" i="1"/>
  <c r="I269" i="1" s="1"/>
  <c r="I270" i="1" s="1"/>
  <c r="J211" i="3" s="1"/>
  <c r="J345" i="3" s="1"/>
  <c r="H268" i="1"/>
  <c r="H269" i="1" s="1"/>
  <c r="H270" i="1" s="1"/>
  <c r="I211" i="3" s="1"/>
  <c r="I345" i="3" s="1"/>
  <c r="G268" i="1"/>
  <c r="G269" i="1" s="1"/>
  <c r="G270" i="1" s="1"/>
  <c r="H211" i="3" s="1"/>
  <c r="H345" i="3" s="1"/>
  <c r="F268" i="1"/>
  <c r="F269" i="1" s="1"/>
  <c r="F270" i="1" s="1"/>
  <c r="G211" i="3" s="1"/>
  <c r="G345" i="3" s="1"/>
  <c r="E268" i="1"/>
  <c r="E269" i="1" s="1"/>
  <c r="E270" i="1" s="1"/>
  <c r="F211" i="3" s="1"/>
  <c r="F345" i="3" s="1"/>
  <c r="D268" i="1"/>
  <c r="D269" i="1" s="1"/>
  <c r="D270" i="1" s="1"/>
  <c r="E211" i="3" s="1"/>
  <c r="E345" i="3" s="1"/>
  <c r="D259" i="1"/>
  <c r="M255" i="1"/>
  <c r="M256" i="1" s="1"/>
  <c r="M257" i="1" s="1"/>
  <c r="N148" i="3" s="1"/>
  <c r="N276" i="3" s="1"/>
  <c r="L255" i="1"/>
  <c r="L256" i="1" s="1"/>
  <c r="L257" i="1" s="1"/>
  <c r="M148" i="3" s="1"/>
  <c r="M276" i="3" s="1"/>
  <c r="K255" i="1"/>
  <c r="K256" i="1" s="1"/>
  <c r="K257" i="1" s="1"/>
  <c r="L148" i="3" s="1"/>
  <c r="L276" i="3" s="1"/>
  <c r="J255" i="1"/>
  <c r="J256" i="1" s="1"/>
  <c r="J257" i="1" s="1"/>
  <c r="K148" i="3" s="1"/>
  <c r="K276" i="3" s="1"/>
  <c r="I255" i="1"/>
  <c r="I256" i="1" s="1"/>
  <c r="I257" i="1" s="1"/>
  <c r="J148" i="3" s="1"/>
  <c r="J276" i="3" s="1"/>
  <c r="H255" i="1"/>
  <c r="H256" i="1" s="1"/>
  <c r="H257" i="1" s="1"/>
  <c r="I148" i="3" s="1"/>
  <c r="I276" i="3" s="1"/>
  <c r="G255" i="1"/>
  <c r="G256" i="1" s="1"/>
  <c r="G257" i="1" s="1"/>
  <c r="H148" i="3" s="1"/>
  <c r="H276" i="3" s="1"/>
  <c r="F255" i="1"/>
  <c r="F256" i="1" s="1"/>
  <c r="F257" i="1" s="1"/>
  <c r="G148" i="3" s="1"/>
  <c r="G276" i="3" s="1"/>
  <c r="E255" i="1"/>
  <c r="E256" i="1" s="1"/>
  <c r="E257" i="1" s="1"/>
  <c r="F148" i="3" s="1"/>
  <c r="F276" i="3" s="1"/>
  <c r="D255" i="1"/>
  <c r="D256" i="1" s="1"/>
  <c r="D257" i="1" s="1"/>
  <c r="E148" i="3" s="1"/>
  <c r="E276" i="3" s="1"/>
  <c r="M242" i="1"/>
  <c r="M243" i="1" s="1"/>
  <c r="M244" i="1" s="1"/>
  <c r="N210" i="3" s="1"/>
  <c r="N344" i="3" s="1"/>
  <c r="L242" i="1"/>
  <c r="L243" i="1" s="1"/>
  <c r="L244" i="1" s="1"/>
  <c r="M210" i="3" s="1"/>
  <c r="M344" i="3" s="1"/>
  <c r="K242" i="1"/>
  <c r="K243" i="1" s="1"/>
  <c r="K244" i="1" s="1"/>
  <c r="L210" i="3" s="1"/>
  <c r="L344" i="3" s="1"/>
  <c r="J242" i="1"/>
  <c r="J243" i="1" s="1"/>
  <c r="J244" i="1" s="1"/>
  <c r="K210" i="3" s="1"/>
  <c r="K344" i="3" s="1"/>
  <c r="I242" i="1"/>
  <c r="I243" i="1" s="1"/>
  <c r="I244" i="1" s="1"/>
  <c r="J210" i="3" s="1"/>
  <c r="J344" i="3" s="1"/>
  <c r="H242" i="1"/>
  <c r="H243" i="1" s="1"/>
  <c r="H244" i="1" s="1"/>
  <c r="I210" i="3" s="1"/>
  <c r="I344" i="3" s="1"/>
  <c r="G242" i="1"/>
  <c r="G243" i="1" s="1"/>
  <c r="G244" i="1" s="1"/>
  <c r="H210" i="3" s="1"/>
  <c r="H344" i="3" s="1"/>
  <c r="F242" i="1"/>
  <c r="F243" i="1" s="1"/>
  <c r="F244" i="1" s="1"/>
  <c r="G210" i="3" s="1"/>
  <c r="G344" i="3" s="1"/>
  <c r="E242" i="1"/>
  <c r="E243" i="1" s="1"/>
  <c r="E244" i="1" s="1"/>
  <c r="F210" i="3" s="1"/>
  <c r="F344" i="3" s="1"/>
  <c r="D242" i="1"/>
  <c r="D243" i="1" s="1"/>
  <c r="D233" i="1"/>
  <c r="D210" i="3" s="1"/>
  <c r="D344" i="3" s="1"/>
  <c r="M229" i="1"/>
  <c r="M230" i="1" s="1"/>
  <c r="M231" i="1" s="1"/>
  <c r="N147" i="3" s="1"/>
  <c r="N275" i="3" s="1"/>
  <c r="L229" i="1"/>
  <c r="L230" i="1" s="1"/>
  <c r="L231" i="1" s="1"/>
  <c r="M147" i="3" s="1"/>
  <c r="M275" i="3" s="1"/>
  <c r="K229" i="1"/>
  <c r="K230" i="1" s="1"/>
  <c r="K231" i="1" s="1"/>
  <c r="L147" i="3" s="1"/>
  <c r="L275" i="3" s="1"/>
  <c r="J229" i="1"/>
  <c r="J230" i="1" s="1"/>
  <c r="J231" i="1" s="1"/>
  <c r="K147" i="3" s="1"/>
  <c r="K275" i="3" s="1"/>
  <c r="I229" i="1"/>
  <c r="I230" i="1" s="1"/>
  <c r="I231" i="1" s="1"/>
  <c r="J147" i="3" s="1"/>
  <c r="J275" i="3" s="1"/>
  <c r="H229" i="1"/>
  <c r="H230" i="1" s="1"/>
  <c r="H231" i="1" s="1"/>
  <c r="I147" i="3" s="1"/>
  <c r="I275" i="3" s="1"/>
  <c r="G229" i="1"/>
  <c r="G230" i="1" s="1"/>
  <c r="G231" i="1" s="1"/>
  <c r="H147" i="3" s="1"/>
  <c r="H275" i="3" s="1"/>
  <c r="F229" i="1"/>
  <c r="F230" i="1" s="1"/>
  <c r="F231" i="1" s="1"/>
  <c r="G147" i="3" s="1"/>
  <c r="G275" i="3" s="1"/>
  <c r="E229" i="1"/>
  <c r="E230" i="1" s="1"/>
  <c r="E231" i="1" s="1"/>
  <c r="F147" i="3" s="1"/>
  <c r="F275" i="3" s="1"/>
  <c r="D229" i="1"/>
  <c r="D230" i="1" s="1"/>
  <c r="M216" i="1"/>
  <c r="M217" i="1" s="1"/>
  <c r="M218" i="1" s="1"/>
  <c r="N209" i="3" s="1"/>
  <c r="N343" i="3" s="1"/>
  <c r="L216" i="1"/>
  <c r="L217" i="1" s="1"/>
  <c r="L218" i="1" s="1"/>
  <c r="M209" i="3" s="1"/>
  <c r="M343" i="3" s="1"/>
  <c r="K216" i="1"/>
  <c r="K217" i="1" s="1"/>
  <c r="K218" i="1" s="1"/>
  <c r="L209" i="3" s="1"/>
  <c r="L343" i="3" s="1"/>
  <c r="J216" i="1"/>
  <c r="J217" i="1" s="1"/>
  <c r="J218" i="1" s="1"/>
  <c r="K209" i="3" s="1"/>
  <c r="K343" i="3" s="1"/>
  <c r="I216" i="1"/>
  <c r="I217" i="1" s="1"/>
  <c r="I218" i="1" s="1"/>
  <c r="J209" i="3" s="1"/>
  <c r="J343" i="3" s="1"/>
  <c r="H216" i="1"/>
  <c r="H217" i="1" s="1"/>
  <c r="H218" i="1" s="1"/>
  <c r="I209" i="3" s="1"/>
  <c r="I343" i="3" s="1"/>
  <c r="G216" i="1"/>
  <c r="G217" i="1" s="1"/>
  <c r="G218" i="1" s="1"/>
  <c r="H209" i="3" s="1"/>
  <c r="H343" i="3" s="1"/>
  <c r="F216" i="1"/>
  <c r="F217" i="1" s="1"/>
  <c r="F218" i="1" s="1"/>
  <c r="G209" i="3" s="1"/>
  <c r="G343" i="3" s="1"/>
  <c r="E216" i="1"/>
  <c r="E217" i="1" s="1"/>
  <c r="E218" i="1" s="1"/>
  <c r="F209" i="3" s="1"/>
  <c r="F343" i="3" s="1"/>
  <c r="D216" i="1"/>
  <c r="D217" i="1" s="1"/>
  <c r="D218" i="1" s="1"/>
  <c r="E209" i="3" s="1"/>
  <c r="E343" i="3" s="1"/>
  <c r="D207" i="1"/>
  <c r="M203" i="1"/>
  <c r="M204" i="1" s="1"/>
  <c r="M205" i="1" s="1"/>
  <c r="N146" i="3" s="1"/>
  <c r="N274" i="3" s="1"/>
  <c r="L203" i="1"/>
  <c r="L204" i="1" s="1"/>
  <c r="L205" i="1" s="1"/>
  <c r="M146" i="3" s="1"/>
  <c r="M274" i="3" s="1"/>
  <c r="K203" i="1"/>
  <c r="K204" i="1" s="1"/>
  <c r="K205" i="1" s="1"/>
  <c r="L146" i="3" s="1"/>
  <c r="L274" i="3" s="1"/>
  <c r="J203" i="1"/>
  <c r="J204" i="1" s="1"/>
  <c r="J205" i="1" s="1"/>
  <c r="K146" i="3" s="1"/>
  <c r="K274" i="3" s="1"/>
  <c r="I203" i="1"/>
  <c r="I204" i="1" s="1"/>
  <c r="I205" i="1" s="1"/>
  <c r="J146" i="3" s="1"/>
  <c r="J274" i="3" s="1"/>
  <c r="H203" i="1"/>
  <c r="H204" i="1" s="1"/>
  <c r="H205" i="1" s="1"/>
  <c r="I146" i="3" s="1"/>
  <c r="I274" i="3" s="1"/>
  <c r="G203" i="1"/>
  <c r="G204" i="1" s="1"/>
  <c r="G205" i="1" s="1"/>
  <c r="H146" i="3" s="1"/>
  <c r="H274" i="3" s="1"/>
  <c r="F203" i="1"/>
  <c r="F204" i="1" s="1"/>
  <c r="F205" i="1" s="1"/>
  <c r="G146" i="3" s="1"/>
  <c r="G274" i="3" s="1"/>
  <c r="E203" i="1"/>
  <c r="E204" i="1" s="1"/>
  <c r="E205" i="1" s="1"/>
  <c r="F146" i="3" s="1"/>
  <c r="F274" i="3" s="1"/>
  <c r="D203" i="1"/>
  <c r="D204" i="1" s="1"/>
  <c r="D205" i="1" s="1"/>
  <c r="E146" i="3" s="1"/>
  <c r="E274" i="3" s="1"/>
  <c r="E115" i="3" l="1"/>
  <c r="D209" i="3"/>
  <c r="D343" i="3" s="1"/>
  <c r="D275" i="4"/>
  <c r="D211" i="3"/>
  <c r="D345" i="3" s="1"/>
  <c r="D277" i="4"/>
  <c r="D213" i="3"/>
  <c r="D347" i="3" s="1"/>
  <c r="D279" i="4"/>
  <c r="D215" i="3"/>
  <c r="D349" i="3" s="1"/>
  <c r="D281" i="4"/>
  <c r="E37" i="3"/>
  <c r="E52" i="3"/>
  <c r="R204" i="4"/>
  <c r="R268" i="4"/>
  <c r="Q204" i="4"/>
  <c r="Q268" i="4"/>
  <c r="E39" i="3"/>
  <c r="E36" i="3"/>
  <c r="E55" i="3"/>
  <c r="E117" i="3"/>
  <c r="E38" i="3"/>
  <c r="E54" i="3"/>
  <c r="E40" i="3"/>
  <c r="E48" i="3"/>
  <c r="E47" i="3"/>
  <c r="E41" i="3"/>
  <c r="E113" i="3"/>
  <c r="E51" i="3"/>
  <c r="E109" i="3"/>
  <c r="E100" i="3"/>
  <c r="E99" i="3"/>
  <c r="E114" i="3"/>
  <c r="E112" i="3"/>
  <c r="E53" i="3"/>
  <c r="E46" i="3"/>
  <c r="E45" i="3"/>
  <c r="E43" i="3"/>
  <c r="E98" i="3"/>
  <c r="E111" i="3"/>
  <c r="E42" i="3"/>
  <c r="E110" i="3"/>
  <c r="D283" i="1"/>
  <c r="E149" i="3" s="1"/>
  <c r="E277" i="3" s="1"/>
  <c r="D387" i="1"/>
  <c r="E153" i="3" s="1"/>
  <c r="E281" i="3" s="1"/>
  <c r="C87" i="3"/>
  <c r="C121" i="3"/>
  <c r="C125" i="3"/>
  <c r="C115" i="3"/>
  <c r="D119" i="3"/>
  <c r="D103" i="3"/>
  <c r="D87" i="3"/>
  <c r="C113" i="3"/>
  <c r="C77" i="3"/>
  <c r="D125" i="3"/>
  <c r="D117" i="3"/>
  <c r="D101" i="3"/>
  <c r="D85" i="3"/>
  <c r="C123" i="3"/>
  <c r="C93" i="3"/>
  <c r="C95" i="3"/>
  <c r="D244" i="1"/>
  <c r="E210" i="3" s="1"/>
  <c r="E344" i="3" s="1"/>
  <c r="D348" i="1"/>
  <c r="E214" i="3" s="1"/>
  <c r="E348" i="3" s="1"/>
  <c r="C107" i="3"/>
  <c r="D115" i="3"/>
  <c r="D99" i="3"/>
  <c r="D83" i="3"/>
  <c r="C119" i="3"/>
  <c r="D133" i="3"/>
  <c r="D121" i="3"/>
  <c r="D105" i="3"/>
  <c r="D89" i="3"/>
  <c r="C117" i="3"/>
  <c r="C81" i="3"/>
  <c r="C131" i="3"/>
  <c r="C133" i="3"/>
  <c r="C111" i="3"/>
  <c r="C129" i="3"/>
  <c r="D231" i="1"/>
  <c r="E147" i="3" s="1"/>
  <c r="E275" i="3" s="1"/>
  <c r="D335" i="1"/>
  <c r="E151" i="3" s="1"/>
  <c r="E279" i="3" s="1"/>
  <c r="C85" i="3"/>
  <c r="C89" i="3"/>
  <c r="D127" i="3"/>
  <c r="C83" i="3"/>
  <c r="C99" i="3"/>
  <c r="D111" i="3"/>
  <c r="D95" i="3"/>
  <c r="D79" i="3"/>
  <c r="C97" i="3"/>
  <c r="C79" i="3"/>
  <c r="D129" i="3"/>
  <c r="D109" i="3"/>
  <c r="D93" i="3"/>
  <c r="D77" i="3"/>
  <c r="C109" i="3"/>
  <c r="C91" i="3"/>
  <c r="C75" i="3"/>
  <c r="D296" i="1"/>
  <c r="E212" i="3" s="1"/>
  <c r="E346" i="3" s="1"/>
  <c r="D400" i="1"/>
  <c r="E216" i="3" s="1"/>
  <c r="E350" i="3" s="1"/>
  <c r="D123" i="3"/>
  <c r="D107" i="3"/>
  <c r="D91" i="3"/>
  <c r="D75" i="3"/>
  <c r="C105" i="3"/>
  <c r="C127" i="3"/>
  <c r="C103" i="3"/>
  <c r="D113" i="3"/>
  <c r="D97" i="3"/>
  <c r="D81" i="3"/>
  <c r="C101" i="3"/>
  <c r="D131" i="3"/>
  <c r="E105" i="3"/>
  <c r="E104" i="3"/>
  <c r="E116" i="3"/>
  <c r="E102" i="3"/>
  <c r="E103" i="3"/>
  <c r="E44" i="3"/>
  <c r="D130" i="4"/>
  <c r="D131" i="4"/>
  <c r="G131" i="4"/>
  <c r="E197" i="4"/>
  <c r="F133" i="4"/>
  <c r="M134" i="4"/>
  <c r="K199" i="4"/>
  <c r="C130" i="4"/>
  <c r="C198" i="4"/>
  <c r="C131" i="4"/>
  <c r="G134" i="4"/>
  <c r="H134" i="4"/>
  <c r="N198" i="4"/>
  <c r="E60" i="3"/>
  <c r="E33" i="3"/>
  <c r="E32" i="3"/>
  <c r="E59" i="3"/>
  <c r="E58" i="3"/>
  <c r="I196" i="4"/>
  <c r="G133" i="4"/>
  <c r="K196" i="4"/>
  <c r="H133" i="4"/>
  <c r="F197" i="4"/>
  <c r="F131" i="4"/>
  <c r="E196" i="4"/>
  <c r="F134" i="4"/>
  <c r="E29" i="3"/>
  <c r="E28" i="3"/>
  <c r="C134" i="4"/>
  <c r="C195" i="4"/>
  <c r="I133" i="4"/>
  <c r="J133" i="4"/>
  <c r="N197" i="4"/>
  <c r="E133" i="4"/>
  <c r="F199" i="4"/>
  <c r="N131" i="4"/>
  <c r="E30" i="3"/>
  <c r="E31" i="3"/>
  <c r="D198" i="4"/>
  <c r="L198" i="4"/>
  <c r="N199" i="4"/>
  <c r="K198" i="4"/>
  <c r="G198" i="4"/>
  <c r="E123" i="3"/>
  <c r="E96" i="3"/>
  <c r="E95" i="3"/>
  <c r="E122" i="3"/>
  <c r="E121" i="3"/>
  <c r="D199" i="4"/>
  <c r="L133" i="4"/>
  <c r="M131" i="4"/>
  <c r="M197" i="4"/>
  <c r="N133" i="4"/>
  <c r="L131" i="4"/>
  <c r="E131" i="4"/>
  <c r="M132" i="4"/>
  <c r="D133" i="4"/>
  <c r="D134" i="4"/>
  <c r="C133" i="4"/>
  <c r="I198" i="4"/>
  <c r="J198" i="4"/>
  <c r="L196" i="4"/>
  <c r="G126" i="3"/>
  <c r="I126" i="3" s="1"/>
  <c r="G63" i="3"/>
  <c r="I63" i="3" s="1"/>
  <c r="H132" i="4"/>
  <c r="G196" i="4"/>
  <c r="F132" i="4"/>
  <c r="G132" i="3"/>
  <c r="I132" i="3" s="1"/>
  <c r="E133" i="3" s="1"/>
  <c r="G69" i="3"/>
  <c r="I69" i="3" s="1"/>
  <c r="E70" i="3" s="1"/>
  <c r="E92" i="3"/>
  <c r="E91" i="3"/>
  <c r="C197" i="4"/>
  <c r="L199" i="4"/>
  <c r="H199" i="4"/>
  <c r="G61" i="3"/>
  <c r="I61" i="3" s="1"/>
  <c r="G124" i="3"/>
  <c r="I124" i="3" s="1"/>
  <c r="E93" i="3"/>
  <c r="E94" i="3"/>
  <c r="D195" i="4"/>
  <c r="C199" i="4"/>
  <c r="I199" i="4"/>
  <c r="I132" i="4"/>
  <c r="H198" i="4"/>
  <c r="M199" i="4"/>
  <c r="K197" i="4"/>
  <c r="E57" i="3"/>
  <c r="E56" i="3"/>
  <c r="D132" i="4"/>
  <c r="J196" i="4"/>
  <c r="L197" i="4"/>
  <c r="M198" i="4"/>
  <c r="E134" i="4"/>
  <c r="E50" i="3"/>
  <c r="D196" i="4"/>
  <c r="C132" i="4"/>
  <c r="J134" i="4"/>
  <c r="G132" i="4"/>
  <c r="J131" i="4"/>
  <c r="F198" i="4"/>
  <c r="G199" i="4"/>
  <c r="M133" i="4"/>
  <c r="K131" i="4"/>
  <c r="G128" i="3"/>
  <c r="I128" i="3" s="1"/>
  <c r="G65" i="3"/>
  <c r="I65" i="3" s="1"/>
  <c r="E198" i="4"/>
  <c r="E35" i="3"/>
  <c r="E34" i="3"/>
  <c r="E108" i="3"/>
  <c r="E107" i="3"/>
  <c r="D197" i="4"/>
  <c r="C196" i="4"/>
  <c r="I197" i="4"/>
  <c r="G197" i="4"/>
  <c r="G67" i="3"/>
  <c r="I67" i="3" s="1"/>
  <c r="G130" i="3"/>
  <c r="I130" i="3" s="1"/>
  <c r="K134" i="4"/>
  <c r="H131" i="4"/>
  <c r="J197" i="4"/>
  <c r="L134" i="4"/>
  <c r="E199" i="4"/>
  <c r="M196" i="4"/>
  <c r="N132" i="4"/>
  <c r="E132" i="4"/>
  <c r="K133" i="4"/>
  <c r="N196" i="4"/>
  <c r="E119" i="3"/>
  <c r="E120" i="3"/>
  <c r="J199" i="4"/>
  <c r="J132" i="4"/>
  <c r="I134" i="4"/>
  <c r="F196" i="4"/>
  <c r="H197" i="4"/>
  <c r="N134" i="4"/>
  <c r="K132" i="4"/>
  <c r="I131" i="4"/>
  <c r="L132" i="4"/>
  <c r="H196" i="4"/>
  <c r="E97" i="3"/>
  <c r="E106" i="3"/>
  <c r="G84" i="3"/>
  <c r="I84" i="3" s="1"/>
  <c r="G21" i="3"/>
  <c r="I21" i="3" s="1"/>
  <c r="F153" i="3"/>
  <c r="F281" i="3" s="1"/>
  <c r="J153" i="3"/>
  <c r="J281" i="3" s="1"/>
  <c r="N153" i="3"/>
  <c r="N281" i="3" s="1"/>
  <c r="G216" i="3"/>
  <c r="G350" i="3" s="1"/>
  <c r="K216" i="3"/>
  <c r="K350" i="3" s="1"/>
  <c r="G85" i="3"/>
  <c r="I85" i="3" s="1"/>
  <c r="G22" i="3"/>
  <c r="I22" i="3" s="1"/>
  <c r="H216" i="3"/>
  <c r="H350" i="3" s="1"/>
  <c r="L216" i="3"/>
  <c r="L350" i="3" s="1"/>
  <c r="G81" i="3"/>
  <c r="I81" i="3" s="1"/>
  <c r="G18" i="3"/>
  <c r="I18" i="3" s="1"/>
  <c r="G82" i="3"/>
  <c r="I82" i="3" s="1"/>
  <c r="G19" i="3"/>
  <c r="I19" i="3" s="1"/>
  <c r="G86" i="3"/>
  <c r="I86" i="3" s="1"/>
  <c r="G23" i="3"/>
  <c r="I23" i="3" s="1"/>
  <c r="H153" i="3"/>
  <c r="H281" i="3" s="1"/>
  <c r="L153" i="3"/>
  <c r="L281" i="3" s="1"/>
  <c r="I216" i="3"/>
  <c r="I350" i="3" s="1"/>
  <c r="M216" i="3"/>
  <c r="M350" i="3" s="1"/>
  <c r="G83" i="3"/>
  <c r="I83" i="3" s="1"/>
  <c r="G20" i="3"/>
  <c r="I20" i="3" s="1"/>
  <c r="G87" i="3"/>
  <c r="I87" i="3" s="1"/>
  <c r="G24" i="3"/>
  <c r="I24" i="3" s="1"/>
  <c r="I153" i="3"/>
  <c r="I281" i="3" s="1"/>
  <c r="M153" i="3"/>
  <c r="M281" i="3" s="1"/>
  <c r="I195" i="4"/>
  <c r="H195" i="4"/>
  <c r="J195" i="4"/>
  <c r="N195" i="4"/>
  <c r="G195" i="4"/>
  <c r="F195" i="4"/>
  <c r="K195" i="4"/>
  <c r="L195" i="4"/>
  <c r="E195" i="4"/>
  <c r="M195" i="4"/>
  <c r="K130" i="4"/>
  <c r="E130" i="4"/>
  <c r="N130" i="4"/>
  <c r="I130" i="4"/>
  <c r="H130" i="4"/>
  <c r="J130" i="4"/>
  <c r="F130" i="4"/>
  <c r="M130" i="4"/>
  <c r="G130" i="4"/>
  <c r="L130" i="4"/>
  <c r="D118" i="4"/>
  <c r="C119" i="4"/>
  <c r="C116" i="4"/>
  <c r="D121" i="4"/>
  <c r="C126" i="4"/>
  <c r="C117" i="4"/>
  <c r="C120" i="4"/>
  <c r="D186" i="4"/>
  <c r="C194" i="4"/>
  <c r="C187" i="4"/>
  <c r="C181" i="4"/>
  <c r="D194" i="4"/>
  <c r="D120" i="4"/>
  <c r="C180" i="4"/>
  <c r="D117" i="4"/>
  <c r="D182" i="4"/>
  <c r="C189" i="4"/>
  <c r="C182" i="4"/>
  <c r="D187" i="4"/>
  <c r="D127" i="4"/>
  <c r="D123" i="4"/>
  <c r="C118" i="4"/>
  <c r="D188" i="4"/>
  <c r="C183" i="4"/>
  <c r="C115" i="4"/>
  <c r="D114" i="4"/>
  <c r="C121" i="4"/>
  <c r="C186" i="4"/>
  <c r="C178" i="4"/>
  <c r="D126" i="4"/>
  <c r="D122" i="4"/>
  <c r="C125" i="4"/>
  <c r="D193" i="4"/>
  <c r="D183" i="4"/>
  <c r="D190" i="4"/>
  <c r="C173" i="4"/>
  <c r="D184" i="4"/>
  <c r="D178" i="4"/>
  <c r="C191" i="4"/>
  <c r="D119" i="4"/>
  <c r="C184" i="4"/>
  <c r="C179" i="4"/>
  <c r="D113" i="4"/>
  <c r="C114" i="4"/>
  <c r="D180" i="4"/>
  <c r="C188" i="4"/>
  <c r="C113" i="4"/>
  <c r="D185" i="4"/>
  <c r="C190" i="4"/>
  <c r="D191" i="4"/>
  <c r="C192" i="4"/>
  <c r="C185" i="4"/>
  <c r="D129" i="4"/>
  <c r="D125" i="4"/>
  <c r="C128" i="4"/>
  <c r="C124" i="4"/>
  <c r="C193" i="4"/>
  <c r="D116" i="4"/>
  <c r="D115" i="4"/>
  <c r="D192" i="4"/>
  <c r="D181" i="4"/>
  <c r="D189" i="4"/>
  <c r="D128" i="4"/>
  <c r="D124" i="4"/>
  <c r="C129" i="4"/>
  <c r="C127" i="4"/>
  <c r="C123" i="4"/>
  <c r="C122" i="4"/>
  <c r="D179" i="4"/>
  <c r="E186" i="4"/>
  <c r="G115" i="4"/>
  <c r="F181" i="4"/>
  <c r="I186" i="4"/>
  <c r="I185" i="4"/>
  <c r="G128" i="4"/>
  <c r="J119" i="4"/>
  <c r="K116" i="4"/>
  <c r="M185" i="4"/>
  <c r="N121" i="4"/>
  <c r="E183" i="4"/>
  <c r="M186" i="4"/>
  <c r="N188" i="4"/>
  <c r="K183" i="4"/>
  <c r="I189" i="4"/>
  <c r="J180" i="4"/>
  <c r="J181" i="4"/>
  <c r="G185" i="4"/>
  <c r="K187" i="4"/>
  <c r="H187" i="4"/>
  <c r="M180" i="4"/>
  <c r="F47" i="4"/>
  <c r="J47" i="4"/>
  <c r="N47" i="4"/>
  <c r="F192" i="4"/>
  <c r="G14" i="4"/>
  <c r="K14" i="4"/>
  <c r="L143" i="4"/>
  <c r="I194" i="4"/>
  <c r="M189" i="4"/>
  <c r="G184" i="4"/>
  <c r="G187" i="4"/>
  <c r="H192" i="4"/>
  <c r="J189" i="4"/>
  <c r="E192" i="4"/>
  <c r="E185" i="4"/>
  <c r="H186" i="4"/>
  <c r="L186" i="4"/>
  <c r="L194" i="4"/>
  <c r="N191" i="4"/>
  <c r="K192" i="4"/>
  <c r="K181" i="4"/>
  <c r="G114" i="4"/>
  <c r="J187" i="4"/>
  <c r="M187" i="4"/>
  <c r="I191" i="4"/>
  <c r="E182" i="4"/>
  <c r="N180" i="4"/>
  <c r="E179" i="4"/>
  <c r="L182" i="4"/>
  <c r="J193" i="4"/>
  <c r="J185" i="4"/>
  <c r="E126" i="4"/>
  <c r="J123" i="4"/>
  <c r="L180" i="4"/>
  <c r="J190" i="4"/>
  <c r="L184" i="4"/>
  <c r="H183" i="4"/>
  <c r="M194" i="4"/>
  <c r="F194" i="4"/>
  <c r="G182" i="4"/>
  <c r="H181" i="4"/>
  <c r="E187" i="4"/>
  <c r="E194" i="4"/>
  <c r="F189" i="4"/>
  <c r="K186" i="4"/>
  <c r="H189" i="4"/>
  <c r="K191" i="4"/>
  <c r="L193" i="4"/>
  <c r="G180" i="4"/>
  <c r="M183" i="4"/>
  <c r="N185" i="4"/>
  <c r="I181" i="4"/>
  <c r="N193" i="4"/>
  <c r="F180" i="4"/>
  <c r="M181" i="4"/>
  <c r="N184" i="4"/>
  <c r="N190" i="4"/>
  <c r="H179" i="4"/>
  <c r="L190" i="4"/>
  <c r="N183" i="4"/>
  <c r="H194" i="4"/>
  <c r="I183" i="4"/>
  <c r="F184" i="4"/>
  <c r="L183" i="4"/>
  <c r="G189" i="4"/>
  <c r="F182" i="4"/>
  <c r="F187" i="4"/>
  <c r="N126" i="4"/>
  <c r="K180" i="4"/>
  <c r="K182" i="4"/>
  <c r="J182" i="4"/>
  <c r="G188" i="4"/>
  <c r="J183" i="4"/>
  <c r="G186" i="4"/>
  <c r="E189" i="4"/>
  <c r="M188" i="4"/>
  <c r="H193" i="4"/>
  <c r="K179" i="4"/>
  <c r="I192" i="4"/>
  <c r="K189" i="4"/>
  <c r="F183" i="4"/>
  <c r="L187" i="4"/>
  <c r="I193" i="4"/>
  <c r="F186" i="4"/>
  <c r="G183" i="4"/>
  <c r="I182" i="4"/>
  <c r="J179" i="4"/>
  <c r="N181" i="4"/>
  <c r="E188" i="4"/>
  <c r="H182" i="4"/>
  <c r="E193" i="4"/>
  <c r="G190" i="4"/>
  <c r="H117" i="4"/>
  <c r="K120" i="4"/>
  <c r="J191" i="4"/>
  <c r="J184" i="4"/>
  <c r="K194" i="4"/>
  <c r="G192" i="4"/>
  <c r="M191" i="4"/>
  <c r="N186" i="4"/>
  <c r="H188" i="4"/>
  <c r="L128" i="4"/>
  <c r="L124" i="4"/>
  <c r="L120" i="4"/>
  <c r="F185" i="4"/>
  <c r="M192" i="4"/>
  <c r="N187" i="4"/>
  <c r="L191" i="4"/>
  <c r="M182" i="4"/>
  <c r="H180" i="4"/>
  <c r="L192" i="4"/>
  <c r="N189" i="4"/>
  <c r="F188" i="4"/>
  <c r="K185" i="4"/>
  <c r="K190" i="4"/>
  <c r="L188" i="4"/>
  <c r="I184" i="4"/>
  <c r="N192" i="4"/>
  <c r="G179" i="4"/>
  <c r="I180" i="4"/>
  <c r="M179" i="4"/>
  <c r="L189" i="4"/>
  <c r="F179" i="4"/>
  <c r="F190" i="4"/>
  <c r="F191" i="4"/>
  <c r="E180" i="4"/>
  <c r="K184" i="4"/>
  <c r="L179" i="4"/>
  <c r="K188" i="4"/>
  <c r="G181" i="4"/>
  <c r="I179" i="4"/>
  <c r="N115" i="4"/>
  <c r="K193" i="4"/>
  <c r="G191" i="4"/>
  <c r="M190" i="4"/>
  <c r="H184" i="4"/>
  <c r="N182" i="4"/>
  <c r="M125" i="4"/>
  <c r="G193" i="4"/>
  <c r="I190" i="4"/>
  <c r="L185" i="4"/>
  <c r="J188" i="4"/>
  <c r="G194" i="4"/>
  <c r="M193" i="4"/>
  <c r="J186" i="4"/>
  <c r="E181" i="4"/>
  <c r="J194" i="4"/>
  <c r="N179" i="4"/>
  <c r="J192" i="4"/>
  <c r="E190" i="4"/>
  <c r="I187" i="4"/>
  <c r="H185" i="4"/>
  <c r="F193" i="4"/>
  <c r="H190" i="4"/>
  <c r="E191" i="4"/>
  <c r="I188" i="4"/>
  <c r="H191" i="4"/>
  <c r="L181" i="4"/>
  <c r="E184" i="4"/>
  <c r="N194" i="4"/>
  <c r="M184" i="4"/>
  <c r="F129" i="4"/>
  <c r="E122" i="4"/>
  <c r="M115" i="4"/>
  <c r="F123" i="4"/>
  <c r="G116" i="4"/>
  <c r="J128" i="4"/>
  <c r="M127" i="4"/>
  <c r="E124" i="4"/>
  <c r="M123" i="4"/>
  <c r="M119" i="4"/>
  <c r="E128" i="4"/>
  <c r="E120" i="4"/>
  <c r="N118" i="4"/>
  <c r="I122" i="4"/>
  <c r="K129" i="4"/>
  <c r="M129" i="4"/>
  <c r="M121" i="4"/>
  <c r="M117" i="4"/>
  <c r="K114" i="4"/>
  <c r="G119" i="4"/>
  <c r="K125" i="4"/>
  <c r="N125" i="4"/>
  <c r="F116" i="4"/>
  <c r="G123" i="4"/>
  <c r="J118" i="4"/>
  <c r="F125" i="4"/>
  <c r="L118" i="4"/>
  <c r="F120" i="4"/>
  <c r="I124" i="4"/>
  <c r="L115" i="4"/>
  <c r="N123" i="4"/>
  <c r="J115" i="4"/>
  <c r="J126" i="4"/>
  <c r="K127" i="4"/>
  <c r="E118" i="4"/>
  <c r="G120" i="4"/>
  <c r="H128" i="4"/>
  <c r="H124" i="4"/>
  <c r="H120" i="4"/>
  <c r="G127" i="4"/>
  <c r="I127" i="4"/>
  <c r="I119" i="4"/>
  <c r="I115" i="4"/>
  <c r="N127" i="4"/>
  <c r="H114" i="4"/>
  <c r="L121" i="4"/>
  <c r="K119" i="4"/>
  <c r="N120" i="4"/>
  <c r="H116" i="4"/>
  <c r="F118" i="4"/>
  <c r="L126" i="4"/>
  <c r="N114" i="4"/>
  <c r="H122" i="4"/>
  <c r="G125" i="4"/>
  <c r="I117" i="4"/>
  <c r="J121" i="4"/>
  <c r="F114" i="4"/>
  <c r="G124" i="4"/>
  <c r="N119" i="4"/>
  <c r="E116" i="4"/>
  <c r="E114" i="4"/>
  <c r="F128" i="4"/>
  <c r="F122" i="4"/>
  <c r="K121" i="4"/>
  <c r="I125" i="4"/>
  <c r="H125" i="4"/>
  <c r="H115" i="4"/>
  <c r="H126" i="4"/>
  <c r="G129" i="4"/>
  <c r="K122" i="4"/>
  <c r="L127" i="4"/>
  <c r="L123" i="4"/>
  <c r="L119" i="4"/>
  <c r="E129" i="4"/>
  <c r="M126" i="4"/>
  <c r="E125" i="4"/>
  <c r="E123" i="4"/>
  <c r="M122" i="4"/>
  <c r="E121" i="4"/>
  <c r="M118" i="4"/>
  <c r="M114" i="4"/>
  <c r="J127" i="4"/>
  <c r="J122" i="4"/>
  <c r="L116" i="4"/>
  <c r="J124" i="4"/>
  <c r="H129" i="4"/>
  <c r="I128" i="4"/>
  <c r="J116" i="4"/>
  <c r="L122" i="4"/>
  <c r="H121" i="4"/>
  <c r="G126" i="4"/>
  <c r="I126" i="4"/>
  <c r="I118" i="4"/>
  <c r="J129" i="4"/>
  <c r="F126" i="4"/>
  <c r="L114" i="4"/>
  <c r="K115" i="4"/>
  <c r="F115" i="4"/>
  <c r="I129" i="4"/>
  <c r="I121" i="4"/>
  <c r="G121" i="4"/>
  <c r="K128" i="4"/>
  <c r="K124" i="4"/>
  <c r="M128" i="4"/>
  <c r="E127" i="4"/>
  <c r="M120" i="4"/>
  <c r="E119" i="4"/>
  <c r="M116" i="4"/>
  <c r="N117" i="4"/>
  <c r="N124" i="4"/>
  <c r="G122" i="4"/>
  <c r="L117" i="4"/>
  <c r="N129" i="4"/>
  <c r="F124" i="4"/>
  <c r="G118" i="4"/>
  <c r="J117" i="4"/>
  <c r="H118" i="4"/>
  <c r="H127" i="4"/>
  <c r="H123" i="4"/>
  <c r="H119" i="4"/>
  <c r="I120" i="4"/>
  <c r="I116" i="4"/>
  <c r="I114" i="4"/>
  <c r="G117" i="4"/>
  <c r="K117" i="4"/>
  <c r="F119" i="4"/>
  <c r="K123" i="4"/>
  <c r="J120" i="4"/>
  <c r="N128" i="4"/>
  <c r="J114" i="4"/>
  <c r="I123" i="4"/>
  <c r="J125" i="4"/>
  <c r="N122" i="4"/>
  <c r="F117" i="4"/>
  <c r="N116" i="4"/>
  <c r="L129" i="4"/>
  <c r="L125" i="4"/>
  <c r="K126" i="4"/>
  <c r="M124" i="4"/>
  <c r="E117" i="4"/>
  <c r="E115" i="4"/>
  <c r="K118" i="4"/>
  <c r="F127" i="4"/>
  <c r="F121" i="4"/>
  <c r="C9" i="4"/>
  <c r="C76" i="4"/>
  <c r="D9" i="4"/>
  <c r="J11" i="4"/>
  <c r="C45" i="4"/>
  <c r="D144" i="4"/>
  <c r="J13" i="4"/>
  <c r="D10" i="4"/>
  <c r="D77" i="4"/>
  <c r="L77" i="4"/>
  <c r="H78" i="4"/>
  <c r="L79" i="4"/>
  <c r="C77" i="4"/>
  <c r="C78" i="4"/>
  <c r="C79" i="4"/>
  <c r="I142" i="4"/>
  <c r="M142" i="4"/>
  <c r="I143" i="4"/>
  <c r="M143" i="4"/>
  <c r="K144" i="4"/>
  <c r="G144" i="4"/>
  <c r="C12" i="4"/>
  <c r="I45" i="4"/>
  <c r="K80" i="4"/>
  <c r="H77" i="4"/>
  <c r="D12" i="4"/>
  <c r="D79" i="4"/>
  <c r="J142" i="4"/>
  <c r="F143" i="4"/>
  <c r="N143" i="4"/>
  <c r="N144" i="4"/>
  <c r="J144" i="4"/>
  <c r="F46" i="4"/>
  <c r="F144" i="4"/>
  <c r="I77" i="4"/>
  <c r="M77" i="4"/>
  <c r="I78" i="4"/>
  <c r="I12" i="4"/>
  <c r="M78" i="4"/>
  <c r="I79" i="4"/>
  <c r="M79" i="4"/>
  <c r="M13" i="4"/>
  <c r="D13" i="4"/>
  <c r="D80" i="4"/>
  <c r="C43" i="4"/>
  <c r="C142" i="4"/>
  <c r="C44" i="4"/>
  <c r="G143" i="4"/>
  <c r="K143" i="4"/>
  <c r="C144" i="4"/>
  <c r="C145" i="4"/>
  <c r="C10" i="4"/>
  <c r="C11" i="4"/>
  <c r="C13" i="4"/>
  <c r="C46" i="4"/>
  <c r="C143" i="4"/>
  <c r="I144" i="4"/>
  <c r="N145" i="4"/>
  <c r="D11" i="4"/>
  <c r="D78" i="4"/>
  <c r="L78" i="4"/>
  <c r="H79" i="4"/>
  <c r="C80" i="4"/>
  <c r="F142" i="4"/>
  <c r="N142" i="4"/>
  <c r="J143" i="4"/>
  <c r="F77" i="4"/>
  <c r="J77" i="4"/>
  <c r="N77" i="4"/>
  <c r="F78" i="4"/>
  <c r="J78" i="4"/>
  <c r="N78" i="4"/>
  <c r="F79" i="4"/>
  <c r="J79" i="4"/>
  <c r="N79" i="4"/>
  <c r="D142" i="4"/>
  <c r="H142" i="4"/>
  <c r="L142" i="4"/>
  <c r="D143" i="4"/>
  <c r="L144" i="4"/>
  <c r="L46" i="4"/>
  <c r="H144" i="4"/>
  <c r="D145" i="4"/>
  <c r="G80" i="4"/>
  <c r="H143" i="4"/>
  <c r="M144" i="4"/>
  <c r="M190" i="1"/>
  <c r="M191" i="1" s="1"/>
  <c r="M192" i="1" s="1"/>
  <c r="N208" i="3" s="1"/>
  <c r="N342" i="3" s="1"/>
  <c r="L190" i="1"/>
  <c r="L191" i="1" s="1"/>
  <c r="L192" i="1" s="1"/>
  <c r="M208" i="3" s="1"/>
  <c r="M342" i="3" s="1"/>
  <c r="K190" i="1"/>
  <c r="K191" i="1" s="1"/>
  <c r="K192" i="1" s="1"/>
  <c r="L208" i="3" s="1"/>
  <c r="L342" i="3" s="1"/>
  <c r="J190" i="1"/>
  <c r="J191" i="1" s="1"/>
  <c r="J192" i="1" s="1"/>
  <c r="K208" i="3" s="1"/>
  <c r="K342" i="3" s="1"/>
  <c r="I190" i="1"/>
  <c r="I191" i="1" s="1"/>
  <c r="I192" i="1" s="1"/>
  <c r="J208" i="3" s="1"/>
  <c r="J342" i="3" s="1"/>
  <c r="H190" i="1"/>
  <c r="H191" i="1" s="1"/>
  <c r="H192" i="1" s="1"/>
  <c r="I208" i="3" s="1"/>
  <c r="I342" i="3" s="1"/>
  <c r="G190" i="1"/>
  <c r="G191" i="1" s="1"/>
  <c r="G192" i="1" s="1"/>
  <c r="H208" i="3" s="1"/>
  <c r="H342" i="3" s="1"/>
  <c r="F190" i="1"/>
  <c r="F191" i="1" s="1"/>
  <c r="F192" i="1" s="1"/>
  <c r="G208" i="3" s="1"/>
  <c r="G342" i="3" s="1"/>
  <c r="E190" i="1"/>
  <c r="E191" i="1" s="1"/>
  <c r="E192" i="1" s="1"/>
  <c r="F208" i="3" s="1"/>
  <c r="F342" i="3" s="1"/>
  <c r="D190" i="1"/>
  <c r="D191" i="1" s="1"/>
  <c r="D181" i="1"/>
  <c r="D208" i="3" s="1"/>
  <c r="D342" i="3" s="1"/>
  <c r="M177" i="1"/>
  <c r="M178" i="1" s="1"/>
  <c r="M179" i="1" s="1"/>
  <c r="N145" i="3" s="1"/>
  <c r="N273" i="3" s="1"/>
  <c r="L177" i="1"/>
  <c r="L178" i="1" s="1"/>
  <c r="L179" i="1" s="1"/>
  <c r="M145" i="3" s="1"/>
  <c r="M273" i="3" s="1"/>
  <c r="K177" i="1"/>
  <c r="K178" i="1" s="1"/>
  <c r="K179" i="1" s="1"/>
  <c r="L145" i="3" s="1"/>
  <c r="L273" i="3" s="1"/>
  <c r="J177" i="1"/>
  <c r="J178" i="1" s="1"/>
  <c r="J179" i="1" s="1"/>
  <c r="K145" i="3" s="1"/>
  <c r="K273" i="3" s="1"/>
  <c r="I177" i="1"/>
  <c r="I178" i="1" s="1"/>
  <c r="I179" i="1" s="1"/>
  <c r="J145" i="3" s="1"/>
  <c r="J273" i="3" s="1"/>
  <c r="H177" i="1"/>
  <c r="H178" i="1" s="1"/>
  <c r="H179" i="1" s="1"/>
  <c r="I145" i="3" s="1"/>
  <c r="I273" i="3" s="1"/>
  <c r="G177" i="1"/>
  <c r="G178" i="1" s="1"/>
  <c r="G179" i="1" s="1"/>
  <c r="H145" i="3" s="1"/>
  <c r="H273" i="3" s="1"/>
  <c r="F177" i="1"/>
  <c r="F178" i="1" s="1"/>
  <c r="F179" i="1" s="1"/>
  <c r="G145" i="3" s="1"/>
  <c r="G273" i="3" s="1"/>
  <c r="E177" i="1"/>
  <c r="E178" i="1" s="1"/>
  <c r="E179" i="1" s="1"/>
  <c r="F145" i="3" s="1"/>
  <c r="F273" i="3" s="1"/>
  <c r="D177" i="1"/>
  <c r="D178" i="1" s="1"/>
  <c r="M164" i="1"/>
  <c r="M165" i="1" s="1"/>
  <c r="M166" i="1" s="1"/>
  <c r="N207" i="3" s="1"/>
  <c r="N341" i="3" s="1"/>
  <c r="L164" i="1"/>
  <c r="L165" i="1" s="1"/>
  <c r="L166" i="1" s="1"/>
  <c r="M207" i="3" s="1"/>
  <c r="M341" i="3" s="1"/>
  <c r="K164" i="1"/>
  <c r="K165" i="1" s="1"/>
  <c r="K166" i="1" s="1"/>
  <c r="L207" i="3" s="1"/>
  <c r="L341" i="3" s="1"/>
  <c r="J164" i="1"/>
  <c r="J165" i="1" s="1"/>
  <c r="J166" i="1" s="1"/>
  <c r="K207" i="3" s="1"/>
  <c r="K341" i="3" s="1"/>
  <c r="I164" i="1"/>
  <c r="I165" i="1" s="1"/>
  <c r="I166" i="1" s="1"/>
  <c r="J207" i="3" s="1"/>
  <c r="J341" i="3" s="1"/>
  <c r="H164" i="1"/>
  <c r="H165" i="1" s="1"/>
  <c r="H166" i="1" s="1"/>
  <c r="I207" i="3" s="1"/>
  <c r="I341" i="3" s="1"/>
  <c r="G164" i="1"/>
  <c r="G165" i="1" s="1"/>
  <c r="G166" i="1" s="1"/>
  <c r="H207" i="3" s="1"/>
  <c r="H341" i="3" s="1"/>
  <c r="F164" i="1"/>
  <c r="F165" i="1" s="1"/>
  <c r="F166" i="1" s="1"/>
  <c r="G207" i="3" s="1"/>
  <c r="G341" i="3" s="1"/>
  <c r="E164" i="1"/>
  <c r="E165" i="1" s="1"/>
  <c r="E166" i="1" s="1"/>
  <c r="F207" i="3" s="1"/>
  <c r="F341" i="3" s="1"/>
  <c r="D164" i="1"/>
  <c r="D165" i="1" s="1"/>
  <c r="D166" i="1" s="1"/>
  <c r="E207" i="3" s="1"/>
  <c r="E341" i="3" s="1"/>
  <c r="D155" i="1"/>
  <c r="M151" i="1"/>
  <c r="M152" i="1" s="1"/>
  <c r="M153" i="1" s="1"/>
  <c r="N144" i="3" s="1"/>
  <c r="N272" i="3" s="1"/>
  <c r="L151" i="1"/>
  <c r="L152" i="1" s="1"/>
  <c r="L153" i="1" s="1"/>
  <c r="M144" i="3" s="1"/>
  <c r="M272" i="3" s="1"/>
  <c r="K151" i="1"/>
  <c r="K152" i="1" s="1"/>
  <c r="K153" i="1" s="1"/>
  <c r="L144" i="3" s="1"/>
  <c r="L272" i="3" s="1"/>
  <c r="J151" i="1"/>
  <c r="J152" i="1" s="1"/>
  <c r="J153" i="1" s="1"/>
  <c r="K144" i="3" s="1"/>
  <c r="K272" i="3" s="1"/>
  <c r="I151" i="1"/>
  <c r="I152" i="1" s="1"/>
  <c r="I153" i="1" s="1"/>
  <c r="J144" i="3" s="1"/>
  <c r="J272" i="3" s="1"/>
  <c r="H151" i="1"/>
  <c r="H152" i="1" s="1"/>
  <c r="H153" i="1" s="1"/>
  <c r="I144" i="3" s="1"/>
  <c r="I272" i="3" s="1"/>
  <c r="G151" i="1"/>
  <c r="G152" i="1" s="1"/>
  <c r="G153" i="1" s="1"/>
  <c r="H144" i="3" s="1"/>
  <c r="H272" i="3" s="1"/>
  <c r="F151" i="1"/>
  <c r="F152" i="1" s="1"/>
  <c r="F153" i="1" s="1"/>
  <c r="G144" i="3" s="1"/>
  <c r="G272" i="3" s="1"/>
  <c r="E151" i="1"/>
  <c r="E152" i="1" s="1"/>
  <c r="E153" i="1" s="1"/>
  <c r="F144" i="3" s="1"/>
  <c r="F272" i="3" s="1"/>
  <c r="D151" i="1"/>
  <c r="D152" i="1" s="1"/>
  <c r="D153" i="1" s="1"/>
  <c r="E144" i="3" s="1"/>
  <c r="E272" i="3" s="1"/>
  <c r="D44" i="4" l="1"/>
  <c r="D46" i="4"/>
  <c r="D43" i="4"/>
  <c r="D207" i="3"/>
  <c r="D341" i="3" s="1"/>
  <c r="D273" i="4"/>
  <c r="E78" i="4"/>
  <c r="E79" i="4"/>
  <c r="E142" i="4"/>
  <c r="E143" i="4"/>
  <c r="I145" i="4"/>
  <c r="I178" i="4" s="1"/>
  <c r="E14" i="4"/>
  <c r="N80" i="4"/>
  <c r="D192" i="1"/>
  <c r="E208" i="3" s="1"/>
  <c r="E342" i="3" s="1"/>
  <c r="E144" i="4"/>
  <c r="E77" i="4"/>
  <c r="D179" i="1"/>
  <c r="E145" i="3" s="1"/>
  <c r="E273" i="3" s="1"/>
  <c r="J80" i="4"/>
  <c r="J113" i="4" s="1"/>
  <c r="E65" i="3"/>
  <c r="E64" i="3"/>
  <c r="E131" i="3"/>
  <c r="E132" i="3"/>
  <c r="E67" i="3"/>
  <c r="E66" i="3"/>
  <c r="E127" i="3"/>
  <c r="E128" i="3"/>
  <c r="E69" i="3"/>
  <c r="E68" i="3"/>
  <c r="E130" i="3"/>
  <c r="E129" i="3"/>
  <c r="E124" i="3"/>
  <c r="E126" i="3"/>
  <c r="E125" i="3"/>
  <c r="E61" i="3"/>
  <c r="E63" i="3"/>
  <c r="E62" i="3"/>
  <c r="H80" i="4"/>
  <c r="M80" i="4"/>
  <c r="L145" i="4"/>
  <c r="K145" i="4"/>
  <c r="F80" i="4"/>
  <c r="E24" i="3"/>
  <c r="G88" i="3"/>
  <c r="I88" i="3" s="1"/>
  <c r="E88" i="3" s="1"/>
  <c r="G25" i="3"/>
  <c r="I25" i="3" s="1"/>
  <c r="G79" i="3"/>
  <c r="I79" i="3" s="1"/>
  <c r="G16" i="3"/>
  <c r="I16" i="3" s="1"/>
  <c r="G145" i="4"/>
  <c r="L80" i="4"/>
  <c r="E145" i="4"/>
  <c r="I14" i="4"/>
  <c r="I47" i="4"/>
  <c r="L14" i="4"/>
  <c r="E87" i="3"/>
  <c r="H47" i="4"/>
  <c r="K47" i="4"/>
  <c r="N14" i="4"/>
  <c r="F14" i="4"/>
  <c r="G80" i="3"/>
  <c r="I80" i="3" s="1"/>
  <c r="G17" i="3"/>
  <c r="I17" i="3" s="1"/>
  <c r="E21" i="3"/>
  <c r="E20" i="3"/>
  <c r="E23" i="3"/>
  <c r="E22" i="3"/>
  <c r="H145" i="4"/>
  <c r="I80" i="4"/>
  <c r="M145" i="4"/>
  <c r="M14" i="4"/>
  <c r="M47" i="4"/>
  <c r="E47" i="4"/>
  <c r="H14" i="4"/>
  <c r="E84" i="3"/>
  <c r="E83" i="3"/>
  <c r="L47" i="4"/>
  <c r="G47" i="4"/>
  <c r="J14" i="4"/>
  <c r="E86" i="3"/>
  <c r="E85" i="3"/>
  <c r="M12" i="4"/>
  <c r="G79" i="4"/>
  <c r="G46" i="4"/>
  <c r="I44" i="4"/>
  <c r="L13" i="4"/>
  <c r="G78" i="4"/>
  <c r="N13" i="4"/>
  <c r="G45" i="4"/>
  <c r="L44" i="4"/>
  <c r="J46" i="4"/>
  <c r="I46" i="4"/>
  <c r="F145" i="4"/>
  <c r="K46" i="4"/>
  <c r="D177" i="4"/>
  <c r="D175" i="4"/>
  <c r="C176" i="4"/>
  <c r="D176" i="4"/>
  <c r="C110" i="4"/>
  <c r="D174" i="4"/>
  <c r="C112" i="4"/>
  <c r="C175" i="4"/>
  <c r="C174" i="4"/>
  <c r="D112" i="4"/>
  <c r="C111" i="4"/>
  <c r="C109" i="4"/>
  <c r="D110" i="4"/>
  <c r="C177" i="4"/>
  <c r="D111" i="4"/>
  <c r="D109" i="4"/>
  <c r="C108" i="4"/>
  <c r="N178" i="4"/>
  <c r="K113" i="4"/>
  <c r="G113" i="4"/>
  <c r="J145" i="4"/>
  <c r="I13" i="4"/>
  <c r="F13" i="4"/>
  <c r="E45" i="4"/>
  <c r="H46" i="4"/>
  <c r="J45" i="4"/>
  <c r="J12" i="4"/>
  <c r="M46" i="4"/>
  <c r="J44" i="4"/>
  <c r="K13" i="4"/>
  <c r="E80" i="4"/>
  <c r="K79" i="4"/>
  <c r="N46" i="4"/>
  <c r="G13" i="4"/>
  <c r="F11" i="4"/>
  <c r="G12" i="4"/>
  <c r="M45" i="4"/>
  <c r="H44" i="4"/>
  <c r="H12" i="4"/>
  <c r="E46" i="4"/>
  <c r="G77" i="4"/>
  <c r="I11" i="4"/>
  <c r="H45" i="4"/>
  <c r="K11" i="4"/>
  <c r="H13" i="4"/>
  <c r="E13" i="4"/>
  <c r="L45" i="4"/>
  <c r="N44" i="4"/>
  <c r="M44" i="4"/>
  <c r="K142" i="4"/>
  <c r="N45" i="4"/>
  <c r="N12" i="4"/>
  <c r="K78" i="4"/>
  <c r="K12" i="4"/>
  <c r="F12" i="4"/>
  <c r="F44" i="4"/>
  <c r="L12" i="4"/>
  <c r="K45" i="4"/>
  <c r="F45" i="4"/>
  <c r="E44" i="4"/>
  <c r="E12" i="4"/>
  <c r="K77" i="4"/>
  <c r="M11" i="4"/>
  <c r="L11" i="4"/>
  <c r="N11" i="4"/>
  <c r="L176" i="4"/>
  <c r="G44" i="4"/>
  <c r="K44" i="4"/>
  <c r="G142" i="4"/>
  <c r="G11" i="4"/>
  <c r="E11" i="4"/>
  <c r="H11" i="4"/>
  <c r="G10" i="4"/>
  <c r="K10" i="4"/>
  <c r="H10" i="4"/>
  <c r="D45" i="4"/>
  <c r="I111" i="4"/>
  <c r="N176" i="4"/>
  <c r="M110" i="4"/>
  <c r="I175" i="4"/>
  <c r="I110" i="4"/>
  <c r="M111" i="4"/>
  <c r="I176" i="4"/>
  <c r="H111" i="4"/>
  <c r="I76" i="4"/>
  <c r="I10" i="4"/>
  <c r="J76" i="4"/>
  <c r="J10" i="4"/>
  <c r="N76" i="4"/>
  <c r="N10" i="4"/>
  <c r="M76" i="4"/>
  <c r="M10" i="4"/>
  <c r="F76" i="4"/>
  <c r="F10" i="4"/>
  <c r="M175" i="4"/>
  <c r="H175" i="4"/>
  <c r="N111" i="4"/>
  <c r="F111" i="4"/>
  <c r="J110" i="4"/>
  <c r="N177" i="4"/>
  <c r="M176" i="4"/>
  <c r="F176" i="4"/>
  <c r="G176" i="4"/>
  <c r="H43" i="4"/>
  <c r="H141" i="4"/>
  <c r="L43" i="4"/>
  <c r="L141" i="4"/>
  <c r="C42" i="4"/>
  <c r="J175" i="4"/>
  <c r="J176" i="4"/>
  <c r="M141" i="4"/>
  <c r="M43" i="4"/>
  <c r="D141" i="4"/>
  <c r="F43" i="4"/>
  <c r="F141" i="4"/>
  <c r="J43" i="4"/>
  <c r="J141" i="4"/>
  <c r="N43" i="4"/>
  <c r="N141" i="4"/>
  <c r="H176" i="4"/>
  <c r="L110" i="4"/>
  <c r="F175" i="4"/>
  <c r="N112" i="4"/>
  <c r="H110" i="4"/>
  <c r="D76" i="4"/>
  <c r="I141" i="4"/>
  <c r="I43" i="4"/>
  <c r="G43" i="4"/>
  <c r="G141" i="4"/>
  <c r="K43" i="4"/>
  <c r="K141" i="4"/>
  <c r="J111" i="4"/>
  <c r="N110" i="4"/>
  <c r="F110" i="4"/>
  <c r="N175" i="4"/>
  <c r="K176" i="4"/>
  <c r="L111" i="4"/>
  <c r="L175" i="4"/>
  <c r="D42" i="4" l="1"/>
  <c r="E175" i="4"/>
  <c r="E176" i="4"/>
  <c r="E111" i="4"/>
  <c r="I177" i="4"/>
  <c r="L177" i="4"/>
  <c r="J112" i="4"/>
  <c r="M112" i="4"/>
  <c r="E110" i="4"/>
  <c r="N113" i="4"/>
  <c r="E141" i="4"/>
  <c r="E174" i="4" s="1"/>
  <c r="E43" i="4"/>
  <c r="E76" i="4"/>
  <c r="E10" i="4"/>
  <c r="F112" i="4"/>
  <c r="F113" i="4"/>
  <c r="E177" i="4"/>
  <c r="H113" i="4"/>
  <c r="H112" i="4"/>
  <c r="E178" i="4"/>
  <c r="K177" i="4"/>
  <c r="H177" i="4"/>
  <c r="L113" i="4"/>
  <c r="L178" i="4"/>
  <c r="G177" i="4"/>
  <c r="M178" i="4"/>
  <c r="H178" i="4"/>
  <c r="G178" i="4"/>
  <c r="M177" i="4"/>
  <c r="M113" i="4"/>
  <c r="L112" i="4"/>
  <c r="K178" i="4"/>
  <c r="I112" i="4"/>
  <c r="I113" i="4"/>
  <c r="E18" i="3"/>
  <c r="E19" i="3"/>
  <c r="E26" i="3"/>
  <c r="E27" i="3"/>
  <c r="E81" i="3"/>
  <c r="E82" i="3"/>
  <c r="E90" i="3"/>
  <c r="E89" i="3"/>
  <c r="E25" i="3"/>
  <c r="J177" i="4"/>
  <c r="G112" i="4"/>
  <c r="F177" i="4"/>
  <c r="K112" i="4"/>
  <c r="G110" i="4"/>
  <c r="G111" i="4"/>
  <c r="F178" i="4"/>
  <c r="K111" i="4"/>
  <c r="D173" i="4"/>
  <c r="D108" i="4"/>
  <c r="J174" i="4"/>
  <c r="H174" i="4"/>
  <c r="M109" i="4"/>
  <c r="I109" i="4"/>
  <c r="E113" i="4"/>
  <c r="N174" i="4"/>
  <c r="L174" i="4"/>
  <c r="F109" i="4"/>
  <c r="J109" i="4"/>
  <c r="K110" i="4"/>
  <c r="N109" i="4"/>
  <c r="G175" i="4"/>
  <c r="K175" i="4"/>
  <c r="F174" i="4"/>
  <c r="J178" i="4"/>
  <c r="E112" i="4"/>
  <c r="G174" i="4"/>
  <c r="K76" i="4"/>
  <c r="G76" i="4"/>
  <c r="L76" i="4"/>
  <c r="H76" i="4"/>
  <c r="L10" i="4"/>
  <c r="M174" i="4"/>
  <c r="C75" i="4"/>
  <c r="I174" i="4"/>
  <c r="C140" i="4"/>
  <c r="K174" i="4"/>
  <c r="C73" i="4"/>
  <c r="C138" i="4"/>
  <c r="C7" i="4"/>
  <c r="C40" i="4"/>
  <c r="C74" i="4"/>
  <c r="C139" i="4"/>
  <c r="C8" i="4"/>
  <c r="C41" i="4"/>
  <c r="M138" i="1"/>
  <c r="M139" i="1" s="1"/>
  <c r="M140" i="1" s="1"/>
  <c r="N206" i="3" s="1"/>
  <c r="N340" i="3" s="1"/>
  <c r="L138" i="1"/>
  <c r="L139" i="1" s="1"/>
  <c r="L140" i="1" s="1"/>
  <c r="M206" i="3" s="1"/>
  <c r="M340" i="3" s="1"/>
  <c r="K138" i="1"/>
  <c r="K139" i="1" s="1"/>
  <c r="K140" i="1" s="1"/>
  <c r="L206" i="3" s="1"/>
  <c r="L340" i="3" s="1"/>
  <c r="J138" i="1"/>
  <c r="J139" i="1" s="1"/>
  <c r="J140" i="1" s="1"/>
  <c r="K206" i="3" s="1"/>
  <c r="K340" i="3" s="1"/>
  <c r="I138" i="1"/>
  <c r="I139" i="1" s="1"/>
  <c r="I140" i="1" s="1"/>
  <c r="J206" i="3" s="1"/>
  <c r="J340" i="3" s="1"/>
  <c r="H138" i="1"/>
  <c r="H139" i="1" s="1"/>
  <c r="H140" i="1" s="1"/>
  <c r="I206" i="3" s="1"/>
  <c r="I340" i="3" s="1"/>
  <c r="G138" i="1"/>
  <c r="G139" i="1" s="1"/>
  <c r="G140" i="1" s="1"/>
  <c r="H206" i="3" s="1"/>
  <c r="H340" i="3" s="1"/>
  <c r="F138" i="1"/>
  <c r="F139" i="1" s="1"/>
  <c r="F140" i="1" s="1"/>
  <c r="G206" i="3" s="1"/>
  <c r="G340" i="3" s="1"/>
  <c r="E138" i="1"/>
  <c r="E139" i="1" s="1"/>
  <c r="E140" i="1" s="1"/>
  <c r="F206" i="3" s="1"/>
  <c r="F340" i="3" s="1"/>
  <c r="D138" i="1"/>
  <c r="D139" i="1" s="1"/>
  <c r="D129" i="1"/>
  <c r="D206" i="3" s="1"/>
  <c r="D340" i="3" s="1"/>
  <c r="M125" i="1"/>
  <c r="M126" i="1" s="1"/>
  <c r="M127" i="1" s="1"/>
  <c r="N143" i="3" s="1"/>
  <c r="N271" i="3" s="1"/>
  <c r="L125" i="1"/>
  <c r="L126" i="1" s="1"/>
  <c r="L127" i="1" s="1"/>
  <c r="M143" i="3" s="1"/>
  <c r="M271" i="3" s="1"/>
  <c r="K125" i="1"/>
  <c r="K126" i="1" s="1"/>
  <c r="K127" i="1" s="1"/>
  <c r="L143" i="3" s="1"/>
  <c r="L271" i="3" s="1"/>
  <c r="J125" i="1"/>
  <c r="J126" i="1" s="1"/>
  <c r="J127" i="1" s="1"/>
  <c r="K143" i="3" s="1"/>
  <c r="K271" i="3" s="1"/>
  <c r="I125" i="1"/>
  <c r="I126" i="1" s="1"/>
  <c r="I127" i="1" s="1"/>
  <c r="J143" i="3" s="1"/>
  <c r="J271" i="3" s="1"/>
  <c r="H125" i="1"/>
  <c r="H126" i="1" s="1"/>
  <c r="H127" i="1" s="1"/>
  <c r="I143" i="3" s="1"/>
  <c r="I271" i="3" s="1"/>
  <c r="G125" i="1"/>
  <c r="G126" i="1" s="1"/>
  <c r="G127" i="1" s="1"/>
  <c r="H143" i="3" s="1"/>
  <c r="H271" i="3" s="1"/>
  <c r="F125" i="1"/>
  <c r="F126" i="1" s="1"/>
  <c r="F127" i="1" s="1"/>
  <c r="G143" i="3" s="1"/>
  <c r="G271" i="3" s="1"/>
  <c r="E125" i="1"/>
  <c r="E126" i="1" s="1"/>
  <c r="E127" i="1" s="1"/>
  <c r="F143" i="3" s="1"/>
  <c r="F271" i="3" s="1"/>
  <c r="D125" i="1"/>
  <c r="D126" i="1" s="1"/>
  <c r="D25" i="1"/>
  <c r="D202" i="3" s="1"/>
  <c r="D336" i="3" s="1"/>
  <c r="D51" i="1"/>
  <c r="D203" i="3" s="1"/>
  <c r="D337" i="3" s="1"/>
  <c r="D77" i="1"/>
  <c r="D204" i="3" s="1"/>
  <c r="D338" i="3" s="1"/>
  <c r="D103" i="1"/>
  <c r="D205" i="3" s="1"/>
  <c r="D339" i="3" s="1"/>
  <c r="H7" i="3"/>
  <c r="D7" i="3"/>
  <c r="M86" i="1"/>
  <c r="M87" i="1" s="1"/>
  <c r="M88" i="1" s="1"/>
  <c r="N204" i="3" s="1"/>
  <c r="N338" i="3" s="1"/>
  <c r="L86" i="1"/>
  <c r="L87" i="1" s="1"/>
  <c r="L88" i="1" s="1"/>
  <c r="M204" i="3" s="1"/>
  <c r="M338" i="3" s="1"/>
  <c r="K86" i="1"/>
  <c r="K87" i="1" s="1"/>
  <c r="K88" i="1" s="1"/>
  <c r="L204" i="3" s="1"/>
  <c r="L338" i="3" s="1"/>
  <c r="J86" i="1"/>
  <c r="J87" i="1" s="1"/>
  <c r="J88" i="1" s="1"/>
  <c r="K204" i="3" s="1"/>
  <c r="K338" i="3" s="1"/>
  <c r="I86" i="1"/>
  <c r="I87" i="1" s="1"/>
  <c r="I88" i="1" s="1"/>
  <c r="J204" i="3" s="1"/>
  <c r="J338" i="3" s="1"/>
  <c r="H86" i="1"/>
  <c r="H87" i="1" s="1"/>
  <c r="H88" i="1" s="1"/>
  <c r="I204" i="3" s="1"/>
  <c r="I338" i="3" s="1"/>
  <c r="G86" i="1"/>
  <c r="G87" i="1" s="1"/>
  <c r="G88" i="1" s="1"/>
  <c r="H204" i="3" s="1"/>
  <c r="H338" i="3" s="1"/>
  <c r="F86" i="1"/>
  <c r="F87" i="1" s="1"/>
  <c r="F88" i="1" s="1"/>
  <c r="G204" i="3" s="1"/>
  <c r="G338" i="3" s="1"/>
  <c r="E86" i="1"/>
  <c r="E87" i="1" s="1"/>
  <c r="E88" i="1" s="1"/>
  <c r="F204" i="3" s="1"/>
  <c r="F338" i="3" s="1"/>
  <c r="D86" i="1"/>
  <c r="D87" i="1" s="1"/>
  <c r="M73" i="1"/>
  <c r="M74" i="1" s="1"/>
  <c r="M75" i="1" s="1"/>
  <c r="N141" i="3" s="1"/>
  <c r="N269" i="3" s="1"/>
  <c r="L73" i="1"/>
  <c r="L74" i="1" s="1"/>
  <c r="L75" i="1" s="1"/>
  <c r="M141" i="3" s="1"/>
  <c r="M269" i="3" s="1"/>
  <c r="K73" i="1"/>
  <c r="K74" i="1" s="1"/>
  <c r="K75" i="1" s="1"/>
  <c r="L141" i="3" s="1"/>
  <c r="L269" i="3" s="1"/>
  <c r="J73" i="1"/>
  <c r="J74" i="1" s="1"/>
  <c r="J75" i="1" s="1"/>
  <c r="K141" i="3" s="1"/>
  <c r="K269" i="3" s="1"/>
  <c r="I73" i="1"/>
  <c r="I74" i="1" s="1"/>
  <c r="I75" i="1" s="1"/>
  <c r="J141" i="3" s="1"/>
  <c r="J269" i="3" s="1"/>
  <c r="H73" i="1"/>
  <c r="H74" i="1" s="1"/>
  <c r="H75" i="1" s="1"/>
  <c r="I141" i="3" s="1"/>
  <c r="I269" i="3" s="1"/>
  <c r="G73" i="1"/>
  <c r="G74" i="1" s="1"/>
  <c r="G75" i="1" s="1"/>
  <c r="H141" i="3" s="1"/>
  <c r="H269" i="3" s="1"/>
  <c r="F73" i="1"/>
  <c r="F74" i="1" s="1"/>
  <c r="F75" i="1" s="1"/>
  <c r="G141" i="3" s="1"/>
  <c r="G269" i="3" s="1"/>
  <c r="E73" i="1"/>
  <c r="E74" i="1" s="1"/>
  <c r="E75" i="1" s="1"/>
  <c r="F141" i="3" s="1"/>
  <c r="F269" i="3" s="1"/>
  <c r="D73" i="1"/>
  <c r="D74" i="1" s="1"/>
  <c r="M60" i="1"/>
  <c r="M61" i="1" s="1"/>
  <c r="M62" i="1" s="1"/>
  <c r="N203" i="3" s="1"/>
  <c r="N337" i="3" s="1"/>
  <c r="L60" i="1"/>
  <c r="L61" i="1" s="1"/>
  <c r="L62" i="1" s="1"/>
  <c r="M203" i="3" s="1"/>
  <c r="M337" i="3" s="1"/>
  <c r="K60" i="1"/>
  <c r="K61" i="1" s="1"/>
  <c r="K62" i="1" s="1"/>
  <c r="L203" i="3" s="1"/>
  <c r="L337" i="3" s="1"/>
  <c r="J60" i="1"/>
  <c r="J61" i="1" s="1"/>
  <c r="J62" i="1" s="1"/>
  <c r="K203" i="3" s="1"/>
  <c r="K337" i="3" s="1"/>
  <c r="I60" i="1"/>
  <c r="I61" i="1" s="1"/>
  <c r="I62" i="1" s="1"/>
  <c r="J203" i="3" s="1"/>
  <c r="J337" i="3" s="1"/>
  <c r="H60" i="1"/>
  <c r="H61" i="1" s="1"/>
  <c r="H62" i="1" s="1"/>
  <c r="I203" i="3" s="1"/>
  <c r="I337" i="3" s="1"/>
  <c r="G60" i="1"/>
  <c r="G61" i="1" s="1"/>
  <c r="G62" i="1" s="1"/>
  <c r="H203" i="3" s="1"/>
  <c r="H337" i="3" s="1"/>
  <c r="F60" i="1"/>
  <c r="F61" i="1" s="1"/>
  <c r="F62" i="1" s="1"/>
  <c r="G203" i="3" s="1"/>
  <c r="G337" i="3" s="1"/>
  <c r="E60" i="1"/>
  <c r="E61" i="1" s="1"/>
  <c r="E62" i="1" s="1"/>
  <c r="F203" i="3" s="1"/>
  <c r="F337" i="3" s="1"/>
  <c r="D60" i="1"/>
  <c r="D61" i="1" s="1"/>
  <c r="D62" i="1" s="1"/>
  <c r="E203" i="3" s="1"/>
  <c r="E337" i="3" s="1"/>
  <c r="M47" i="1"/>
  <c r="M48" i="1" s="1"/>
  <c r="M49" i="1" s="1"/>
  <c r="N140" i="3" s="1"/>
  <c r="N268" i="3" s="1"/>
  <c r="L47" i="1"/>
  <c r="L48" i="1" s="1"/>
  <c r="L49" i="1" s="1"/>
  <c r="M140" i="3" s="1"/>
  <c r="M268" i="3" s="1"/>
  <c r="K47" i="1"/>
  <c r="K48" i="1" s="1"/>
  <c r="K49" i="1" s="1"/>
  <c r="L140" i="3" s="1"/>
  <c r="L268" i="3" s="1"/>
  <c r="J47" i="1"/>
  <c r="J48" i="1" s="1"/>
  <c r="J49" i="1" s="1"/>
  <c r="K140" i="3" s="1"/>
  <c r="K268" i="3" s="1"/>
  <c r="I47" i="1"/>
  <c r="I48" i="1" s="1"/>
  <c r="I49" i="1" s="1"/>
  <c r="J140" i="3" s="1"/>
  <c r="J268" i="3" s="1"/>
  <c r="H47" i="1"/>
  <c r="H48" i="1" s="1"/>
  <c r="H49" i="1" s="1"/>
  <c r="I140" i="3" s="1"/>
  <c r="I268" i="3" s="1"/>
  <c r="G47" i="1"/>
  <c r="G48" i="1" s="1"/>
  <c r="G49" i="1" s="1"/>
  <c r="H140" i="3" s="1"/>
  <c r="H268" i="3" s="1"/>
  <c r="F47" i="1"/>
  <c r="F48" i="1" s="1"/>
  <c r="F49" i="1" s="1"/>
  <c r="G140" i="3" s="1"/>
  <c r="G268" i="3" s="1"/>
  <c r="E47" i="1"/>
  <c r="E48" i="1" s="1"/>
  <c r="E49" i="1" s="1"/>
  <c r="F140" i="3" s="1"/>
  <c r="F268" i="3" s="1"/>
  <c r="D47" i="1"/>
  <c r="D48" i="1" s="1"/>
  <c r="D49" i="1" s="1"/>
  <c r="E140" i="3" s="1"/>
  <c r="E268" i="3" s="1"/>
  <c r="M34" i="1"/>
  <c r="M35" i="1" s="1"/>
  <c r="L34" i="1"/>
  <c r="L35" i="1" s="1"/>
  <c r="K34" i="1"/>
  <c r="K35" i="1" s="1"/>
  <c r="J34" i="1"/>
  <c r="J35" i="1" s="1"/>
  <c r="I34" i="1"/>
  <c r="I35" i="1" s="1"/>
  <c r="H34" i="1"/>
  <c r="H35" i="1" s="1"/>
  <c r="G34" i="1"/>
  <c r="G35" i="1" s="1"/>
  <c r="F34" i="1"/>
  <c r="F35" i="1" s="1"/>
  <c r="E34" i="1"/>
  <c r="E35" i="1" s="1"/>
  <c r="D34" i="1"/>
  <c r="D35" i="1" s="1"/>
  <c r="M21" i="1"/>
  <c r="M22" i="1" s="1"/>
  <c r="L21" i="1"/>
  <c r="L22" i="1" s="1"/>
  <c r="L23" i="1" s="1"/>
  <c r="M139" i="3" s="1"/>
  <c r="M267" i="3" s="1"/>
  <c r="K21" i="1"/>
  <c r="K22" i="1" s="1"/>
  <c r="K23" i="1" s="1"/>
  <c r="L139" i="3" s="1"/>
  <c r="L267" i="3" s="1"/>
  <c r="J21" i="1"/>
  <c r="J22" i="1" s="1"/>
  <c r="I21" i="1"/>
  <c r="I22" i="1" s="1"/>
  <c r="I23" i="1" s="1"/>
  <c r="J139" i="3" s="1"/>
  <c r="J267" i="3" s="1"/>
  <c r="H21" i="1"/>
  <c r="H22" i="1" s="1"/>
  <c r="H23" i="1" s="1"/>
  <c r="I139" i="3" s="1"/>
  <c r="I267" i="3" s="1"/>
  <c r="G21" i="1"/>
  <c r="G22" i="1" s="1"/>
  <c r="G23" i="1" s="1"/>
  <c r="H139" i="3" s="1"/>
  <c r="H267" i="3" s="1"/>
  <c r="F21" i="1"/>
  <c r="F22" i="1" s="1"/>
  <c r="E21" i="1"/>
  <c r="E22" i="1" s="1"/>
  <c r="E23" i="1" s="1"/>
  <c r="F139" i="3" s="1"/>
  <c r="F267" i="3" s="1"/>
  <c r="D21" i="1"/>
  <c r="D22" i="1" s="1"/>
  <c r="E109" i="4" l="1"/>
  <c r="D88" i="1"/>
  <c r="E204" i="3" s="1"/>
  <c r="E338" i="3" s="1"/>
  <c r="D127" i="1"/>
  <c r="E143" i="3" s="1"/>
  <c r="E271" i="3" s="1"/>
  <c r="D75" i="1"/>
  <c r="E141" i="3" s="1"/>
  <c r="E269" i="3" s="1"/>
  <c r="D23" i="1"/>
  <c r="E139" i="3" s="1"/>
  <c r="E267" i="3" s="1"/>
  <c r="D140" i="1"/>
  <c r="E206" i="3" s="1"/>
  <c r="E340" i="3" s="1"/>
  <c r="G78" i="3"/>
  <c r="I78" i="3" s="1"/>
  <c r="G15" i="3"/>
  <c r="I15" i="3" s="1"/>
  <c r="G75" i="3"/>
  <c r="I75" i="3" s="1"/>
  <c r="G12" i="3"/>
  <c r="I12" i="3" s="1"/>
  <c r="G76" i="3"/>
  <c r="I76" i="3" s="1"/>
  <c r="G13" i="3"/>
  <c r="I13" i="3" s="1"/>
  <c r="C171" i="4"/>
  <c r="C107" i="4"/>
  <c r="C172" i="4"/>
  <c r="C106" i="4"/>
  <c r="G109" i="4"/>
  <c r="H109" i="4"/>
  <c r="L109" i="4"/>
  <c r="K109" i="4"/>
  <c r="F73" i="4"/>
  <c r="H7" i="4"/>
  <c r="L73" i="4"/>
  <c r="I73" i="4"/>
  <c r="M73" i="4"/>
  <c r="J73" i="4"/>
  <c r="I75" i="4"/>
  <c r="I9" i="4"/>
  <c r="M75" i="4"/>
  <c r="M9" i="4"/>
  <c r="F42" i="4"/>
  <c r="F140" i="4"/>
  <c r="J42" i="4"/>
  <c r="J140" i="4"/>
  <c r="N42" i="4"/>
  <c r="N140" i="4"/>
  <c r="F9" i="4"/>
  <c r="F75" i="4"/>
  <c r="J9" i="4"/>
  <c r="J75" i="4"/>
  <c r="G140" i="4"/>
  <c r="G42" i="4"/>
  <c r="K140" i="4"/>
  <c r="K42" i="4"/>
  <c r="G75" i="4"/>
  <c r="G9" i="4"/>
  <c r="K75" i="4"/>
  <c r="K9" i="4"/>
  <c r="D140" i="4"/>
  <c r="H140" i="4"/>
  <c r="H42" i="4"/>
  <c r="L140" i="4"/>
  <c r="L42" i="4"/>
  <c r="D75" i="4"/>
  <c r="D139" i="4"/>
  <c r="N9" i="4"/>
  <c r="N75" i="4"/>
  <c r="D74" i="4"/>
  <c r="D138" i="4"/>
  <c r="H75" i="4"/>
  <c r="H9" i="4"/>
  <c r="L75" i="4"/>
  <c r="L9" i="4"/>
  <c r="I140" i="4"/>
  <c r="I42" i="4"/>
  <c r="M140" i="4"/>
  <c r="M42" i="4"/>
  <c r="M7" i="4"/>
  <c r="F7" i="4"/>
  <c r="L74" i="4"/>
  <c r="I74" i="4"/>
  <c r="M74" i="4"/>
  <c r="F74" i="4"/>
  <c r="J74" i="4"/>
  <c r="N74" i="4"/>
  <c r="G74" i="4"/>
  <c r="K74" i="4"/>
  <c r="H74" i="4"/>
  <c r="F139" i="4"/>
  <c r="J139" i="4"/>
  <c r="N139" i="4"/>
  <c r="G139" i="4"/>
  <c r="K139" i="4"/>
  <c r="H139" i="4"/>
  <c r="L139" i="4"/>
  <c r="I139" i="4"/>
  <c r="M139" i="4"/>
  <c r="F8" i="4"/>
  <c r="N8" i="4"/>
  <c r="G8" i="4"/>
  <c r="H8" i="4"/>
  <c r="L8" i="4"/>
  <c r="J8" i="4"/>
  <c r="K8" i="4"/>
  <c r="I8" i="4"/>
  <c r="M8" i="4"/>
  <c r="F41" i="4"/>
  <c r="N41" i="4"/>
  <c r="G41" i="4"/>
  <c r="K41" i="4"/>
  <c r="H41" i="4"/>
  <c r="L41" i="4"/>
  <c r="J41" i="4"/>
  <c r="I41" i="4"/>
  <c r="M41" i="4"/>
  <c r="D7" i="4"/>
  <c r="D40" i="4"/>
  <c r="D41" i="4"/>
  <c r="D8" i="4"/>
  <c r="D36" i="1"/>
  <c r="E202" i="3" s="1"/>
  <c r="E336" i="3" s="1"/>
  <c r="I36" i="1"/>
  <c r="J202" i="3" s="1"/>
  <c r="J336" i="3" s="1"/>
  <c r="J36" i="1"/>
  <c r="K202" i="3" s="1"/>
  <c r="K336" i="3" s="1"/>
  <c r="K36" i="1"/>
  <c r="L202" i="3" s="1"/>
  <c r="L336" i="3" s="1"/>
  <c r="E36" i="1"/>
  <c r="F202" i="3" s="1"/>
  <c r="F336" i="3" s="1"/>
  <c r="F36" i="1"/>
  <c r="G202" i="3" s="1"/>
  <c r="G336" i="3" s="1"/>
  <c r="G36" i="1"/>
  <c r="H202" i="3" s="1"/>
  <c r="H336" i="3" s="1"/>
  <c r="H36" i="1"/>
  <c r="I202" i="3" s="1"/>
  <c r="I336" i="3" s="1"/>
  <c r="L36" i="1"/>
  <c r="M202" i="3" s="1"/>
  <c r="M336" i="3" s="1"/>
  <c r="M36" i="1"/>
  <c r="N202" i="3" s="1"/>
  <c r="N336" i="3" s="1"/>
  <c r="M23" i="1"/>
  <c r="N139" i="3" s="1"/>
  <c r="N267" i="3" s="1"/>
  <c r="F23" i="1"/>
  <c r="G139" i="3" s="1"/>
  <c r="G267" i="3" s="1"/>
  <c r="J23" i="1"/>
  <c r="K139" i="3" s="1"/>
  <c r="K267" i="3" s="1"/>
  <c r="E75" i="4" l="1"/>
  <c r="E8" i="4"/>
  <c r="E139" i="4"/>
  <c r="E41" i="4"/>
  <c r="E9" i="4"/>
  <c r="E74" i="4"/>
  <c r="E42" i="4"/>
  <c r="E140" i="4"/>
  <c r="G74" i="3"/>
  <c r="I74" i="3" s="1"/>
  <c r="E76" i="3" s="1"/>
  <c r="E15" i="3"/>
  <c r="E14" i="3"/>
  <c r="G11" i="3"/>
  <c r="I11" i="3" s="1"/>
  <c r="E78" i="3"/>
  <c r="E77" i="3"/>
  <c r="E17" i="3"/>
  <c r="E16" i="3"/>
  <c r="E79" i="3"/>
  <c r="E80" i="3"/>
  <c r="D171" i="4"/>
  <c r="D107" i="4"/>
  <c r="D172" i="4"/>
  <c r="D106" i="4"/>
  <c r="L108" i="4"/>
  <c r="H173" i="4"/>
  <c r="G108" i="4"/>
  <c r="J108" i="4"/>
  <c r="F173" i="4"/>
  <c r="M108" i="4"/>
  <c r="N108" i="4"/>
  <c r="L173" i="4"/>
  <c r="K108" i="4"/>
  <c r="J173" i="4"/>
  <c r="I173" i="4"/>
  <c r="G173" i="4"/>
  <c r="N173" i="4"/>
  <c r="M173" i="4"/>
  <c r="H108" i="4"/>
  <c r="K173" i="4"/>
  <c r="F108" i="4"/>
  <c r="I108" i="4"/>
  <c r="L7" i="4"/>
  <c r="M40" i="4"/>
  <c r="J7" i="4"/>
  <c r="I7" i="4"/>
  <c r="H73" i="4"/>
  <c r="G73" i="4"/>
  <c r="E138" i="4"/>
  <c r="H138" i="4"/>
  <c r="K138" i="4"/>
  <c r="N73" i="4"/>
  <c r="F138" i="4"/>
  <c r="K73" i="4"/>
  <c r="N138" i="4"/>
  <c r="I138" i="4"/>
  <c r="L138" i="4"/>
  <c r="I40" i="4"/>
  <c r="L40" i="4"/>
  <c r="K40" i="4"/>
  <c r="N40" i="4"/>
  <c r="F40" i="4"/>
  <c r="K7" i="4"/>
  <c r="E73" i="4"/>
  <c r="G138" i="4"/>
  <c r="J138" i="4"/>
  <c r="E40" i="4"/>
  <c r="H40" i="4"/>
  <c r="G40" i="4"/>
  <c r="J40" i="4"/>
  <c r="N7" i="4"/>
  <c r="G7" i="4"/>
  <c r="E7" i="4"/>
  <c r="H107" i="4"/>
  <c r="G107" i="4"/>
  <c r="J107" i="4"/>
  <c r="J106" i="4"/>
  <c r="M107" i="4"/>
  <c r="M106" i="4"/>
  <c r="K107" i="4"/>
  <c r="N107" i="4"/>
  <c r="F107" i="4"/>
  <c r="F106" i="4"/>
  <c r="I106" i="4"/>
  <c r="I107" i="4"/>
  <c r="L107" i="4"/>
  <c r="L106" i="4"/>
  <c r="M172" i="4"/>
  <c r="H172" i="4"/>
  <c r="G172" i="4"/>
  <c r="J172" i="4"/>
  <c r="I172" i="4"/>
  <c r="L172" i="4"/>
  <c r="K172" i="4"/>
  <c r="N172" i="4"/>
  <c r="F172" i="4"/>
  <c r="E108" i="4" l="1"/>
  <c r="E107" i="4"/>
  <c r="E173" i="4"/>
  <c r="E172" i="4"/>
  <c r="E75" i="3"/>
  <c r="E74" i="3"/>
  <c r="E13" i="3"/>
  <c r="E11" i="3"/>
  <c r="E12" i="3"/>
  <c r="J171" i="4"/>
  <c r="N171" i="4"/>
  <c r="H106" i="4"/>
  <c r="G171" i="4"/>
  <c r="I171" i="4"/>
  <c r="K106" i="4"/>
  <c r="N106" i="4"/>
  <c r="K171" i="4"/>
  <c r="E171" i="4"/>
  <c r="E106" i="4"/>
  <c r="L171" i="4"/>
  <c r="F171" i="4"/>
  <c r="H171" i="4"/>
  <c r="G106" i="4"/>
  <c r="M138" i="4"/>
  <c r="M171" i="4" l="1"/>
</calcChain>
</file>

<file path=xl/sharedStrings.xml><?xml version="1.0" encoding="utf-8"?>
<sst xmlns="http://schemas.openxmlformats.org/spreadsheetml/2006/main" count="2666" uniqueCount="495">
  <si>
    <t>K</t>
    <phoneticPr fontId="5"/>
  </si>
  <si>
    <t>JASO BC</t>
    <phoneticPr fontId="3"/>
  </si>
  <si>
    <r>
      <t>T_friction</t>
    </r>
    <r>
      <rPr>
        <vertAlign val="subscript"/>
        <sz val="10"/>
        <color theme="1"/>
        <rFont val="Arial"/>
        <family val="2"/>
      </rPr>
      <t>k_mot</t>
    </r>
    <phoneticPr fontId="3"/>
  </si>
  <si>
    <r>
      <t>N</t>
    </r>
    <r>
      <rPr>
        <sz val="10"/>
        <color theme="1"/>
        <rFont val="ＭＳ Ｐゴシック"/>
        <family val="3"/>
        <charset val="128"/>
      </rPr>
      <t>・</t>
    </r>
    <r>
      <rPr>
        <sz val="10"/>
        <color theme="1"/>
        <rFont val="Arial"/>
        <family val="2"/>
      </rPr>
      <t>m</t>
    </r>
    <phoneticPr fontId="2"/>
  </si>
  <si>
    <t>Tk_veh (s)</t>
    <phoneticPr fontId="3"/>
  </si>
  <si>
    <t>MJ/kg</t>
    <phoneticPr fontId="3"/>
  </si>
  <si>
    <t>LMH A</t>
    <phoneticPr fontId="3"/>
  </si>
  <si>
    <t>LMHEH A</t>
    <phoneticPr fontId="3"/>
  </si>
  <si>
    <t>LMH B</t>
    <phoneticPr fontId="3"/>
  </si>
  <si>
    <t>LMHEH B</t>
    <phoneticPr fontId="3"/>
  </si>
  <si>
    <t>LMH Tmode_veh</t>
    <phoneticPr fontId="3"/>
  </si>
  <si>
    <t>hour</t>
    <phoneticPr fontId="3"/>
  </si>
  <si>
    <t>LMHEH Tmode_veh</t>
    <phoneticPr fontId="3"/>
  </si>
  <si>
    <t>FC 
friction_total</t>
    <phoneticPr fontId="3"/>
  </si>
  <si>
    <t>kg/h</t>
    <phoneticPr fontId="3"/>
  </si>
  <si>
    <t>MPa</t>
  </si>
  <si>
    <t>MPa</t>
    <phoneticPr fontId="3"/>
  </si>
  <si>
    <t>hPa</t>
  </si>
  <si>
    <t>hPa</t>
    <phoneticPr fontId="3"/>
  </si>
  <si>
    <t>K</t>
  </si>
  <si>
    <t>LMH</t>
    <phoneticPr fontId="3"/>
  </si>
  <si>
    <t>LMExH</t>
    <phoneticPr fontId="3"/>
  </si>
  <si>
    <t>kW</t>
    <phoneticPr fontId="3"/>
  </si>
  <si>
    <r>
      <t>P_friction</t>
    </r>
    <r>
      <rPr>
        <vertAlign val="subscript"/>
        <sz val="10"/>
        <color theme="1"/>
        <rFont val="Arial"/>
        <family val="2"/>
      </rPr>
      <t>k_mot</t>
    </r>
    <phoneticPr fontId="3"/>
  </si>
  <si>
    <t>Oil</t>
    <phoneticPr fontId="3"/>
  </si>
  <si>
    <t>Date</t>
    <phoneticPr fontId="2"/>
  </si>
  <si>
    <r>
      <t>N</t>
    </r>
    <r>
      <rPr>
        <sz val="9"/>
        <color theme="1"/>
        <rFont val="ＭＳ Ｐゴシック"/>
        <family val="3"/>
        <charset val="128"/>
      </rPr>
      <t>・</t>
    </r>
    <r>
      <rPr>
        <sz val="9"/>
        <color theme="1"/>
        <rFont val="Arial"/>
        <family val="2"/>
      </rPr>
      <t>m</t>
    </r>
    <phoneticPr fontId="3"/>
  </si>
  <si>
    <t>Torque</t>
    <phoneticPr fontId="3"/>
  </si>
  <si>
    <t>Gallary oil temperature</t>
    <phoneticPr fontId="3"/>
  </si>
  <si>
    <t>Room temperature</t>
    <phoneticPr fontId="3"/>
  </si>
  <si>
    <t>Atmospheric pressure</t>
    <phoneticPr fontId="3"/>
  </si>
  <si>
    <t>Absolute humidity</t>
  </si>
  <si>
    <t>Adjusted torque by air density</t>
    <phoneticPr fontId="3"/>
  </si>
  <si>
    <t>試験日：</t>
    <rPh sb="0" eb="3">
      <t>シケンビ</t>
    </rPh>
    <phoneticPr fontId="3"/>
  </si>
  <si>
    <r>
      <t>N</t>
    </r>
    <r>
      <rPr>
        <sz val="11"/>
        <rFont val="ＭＳ Ｐゴシック"/>
        <family val="3"/>
        <charset val="128"/>
      </rPr>
      <t>・</t>
    </r>
    <r>
      <rPr>
        <sz val="11"/>
        <rFont val="Arial"/>
        <family val="2"/>
      </rPr>
      <t>m</t>
    </r>
    <phoneticPr fontId="5"/>
  </si>
  <si>
    <t>rpm</t>
  </si>
  <si>
    <t>rpm</t>
    <phoneticPr fontId="3"/>
  </si>
  <si>
    <t>80_Run12</t>
  </si>
  <si>
    <t>80_Run12</t>
    <phoneticPr fontId="3"/>
  </si>
  <si>
    <t>80_Run13</t>
  </si>
  <si>
    <t>80_Run13</t>
    <phoneticPr fontId="3"/>
  </si>
  <si>
    <t>80_Run14</t>
  </si>
  <si>
    <t>80_Run14</t>
    <phoneticPr fontId="3"/>
  </si>
  <si>
    <t>80_Run15</t>
  </si>
  <si>
    <t>80_Run15</t>
    <phoneticPr fontId="3"/>
  </si>
  <si>
    <t>50_Run15</t>
  </si>
  <si>
    <t>50_Run15</t>
    <phoneticPr fontId="3"/>
  </si>
  <si>
    <t>50_Run14</t>
  </si>
  <si>
    <t>50_Run14</t>
    <phoneticPr fontId="3"/>
  </si>
  <si>
    <t>50_Run13</t>
  </si>
  <si>
    <t>50_Run13</t>
    <phoneticPr fontId="3"/>
  </si>
  <si>
    <t>50_Run12</t>
  </si>
  <si>
    <t>50_Run12</t>
    <phoneticPr fontId="3"/>
  </si>
  <si>
    <t>50_Run11</t>
  </si>
  <si>
    <t>50_Run11</t>
    <phoneticPr fontId="3"/>
  </si>
  <si>
    <t>80_Run11</t>
  </si>
  <si>
    <t>80_Run11</t>
    <phoneticPr fontId="3"/>
  </si>
  <si>
    <t>50_Run10</t>
  </si>
  <si>
    <t>50_Run10</t>
    <phoneticPr fontId="3"/>
  </si>
  <si>
    <t>80_Run10</t>
  </si>
  <si>
    <t>80_Run10</t>
    <phoneticPr fontId="3"/>
  </si>
  <si>
    <t>50_Run9</t>
  </si>
  <si>
    <t>50_Run9</t>
    <phoneticPr fontId="3"/>
  </si>
  <si>
    <t>80_Run9</t>
  </si>
  <si>
    <t>80_Run9</t>
    <phoneticPr fontId="3"/>
  </si>
  <si>
    <t>50_Run8</t>
  </si>
  <si>
    <t>50_Run8</t>
    <phoneticPr fontId="3"/>
  </si>
  <si>
    <t>80_Run8</t>
  </si>
  <si>
    <t>80_Run8</t>
    <phoneticPr fontId="3"/>
  </si>
  <si>
    <t>50_Run7</t>
  </si>
  <si>
    <t>50_Run7</t>
    <phoneticPr fontId="3"/>
  </si>
  <si>
    <t>80_Run7</t>
  </si>
  <si>
    <t>80_Run7</t>
    <phoneticPr fontId="3"/>
  </si>
  <si>
    <t>50_Run6</t>
  </si>
  <si>
    <t>50_Run6</t>
    <phoneticPr fontId="3"/>
  </si>
  <si>
    <t>80_Run6</t>
  </si>
  <si>
    <t>80_Run6</t>
    <phoneticPr fontId="3"/>
  </si>
  <si>
    <t>50_Run5</t>
  </si>
  <si>
    <t>50_Run5</t>
    <phoneticPr fontId="3"/>
  </si>
  <si>
    <t>80_Run5</t>
  </si>
  <si>
    <t>80_Run5</t>
    <phoneticPr fontId="3"/>
  </si>
  <si>
    <t>80_Run4</t>
  </si>
  <si>
    <t>80_Run4</t>
    <phoneticPr fontId="3"/>
  </si>
  <si>
    <t>50_Run4</t>
  </si>
  <si>
    <t>50_Run4</t>
    <phoneticPr fontId="3"/>
  </si>
  <si>
    <t>50_Run3</t>
  </si>
  <si>
    <t>50_Run3</t>
    <phoneticPr fontId="3"/>
  </si>
  <si>
    <t>80_Run3</t>
  </si>
  <si>
    <t>80_Run3</t>
    <phoneticPr fontId="3"/>
  </si>
  <si>
    <t>50_Run2</t>
  </si>
  <si>
    <t>50_Run2</t>
    <phoneticPr fontId="3"/>
  </si>
  <si>
    <t>80_Run2</t>
  </si>
  <si>
    <t>80_Run2</t>
    <phoneticPr fontId="3"/>
  </si>
  <si>
    <t>50_Run1</t>
    <phoneticPr fontId="3"/>
  </si>
  <si>
    <t>80_Run1</t>
    <phoneticPr fontId="3"/>
  </si>
  <si>
    <t>Run number</t>
    <phoneticPr fontId="2"/>
  </si>
  <si>
    <t>80_Run1</t>
    <phoneticPr fontId="3"/>
  </si>
  <si>
    <t>50°C</t>
    <phoneticPr fontId="3"/>
  </si>
  <si>
    <t>80°C</t>
  </si>
  <si>
    <t>80°C</t>
    <phoneticPr fontId="3"/>
  </si>
  <si>
    <t>50°C</t>
    <phoneticPr fontId="3"/>
  </si>
  <si>
    <t>Under 65°C</t>
    <phoneticPr fontId="3"/>
  </si>
  <si>
    <t>Over 65°C</t>
    <phoneticPr fontId="3"/>
  </si>
  <si>
    <t>LMHExH Fuel economy improvement%</t>
    <phoneticPr fontId="3"/>
  </si>
  <si>
    <t>Title table</t>
    <phoneticPr fontId="3"/>
  </si>
  <si>
    <t>Torque reduction ratio</t>
  </si>
  <si>
    <t>°C</t>
    <phoneticPr fontId="3"/>
  </si>
  <si>
    <t>50_Run16</t>
  </si>
  <si>
    <t>50_Run16</t>
    <phoneticPr fontId="3"/>
  </si>
  <si>
    <t>80_Run16</t>
  </si>
  <si>
    <t>80_Run16</t>
    <phoneticPr fontId="3"/>
  </si>
  <si>
    <t>50_Run17</t>
  </si>
  <si>
    <t>50_Run17</t>
    <phoneticPr fontId="3"/>
  </si>
  <si>
    <t>80_Run17</t>
  </si>
  <si>
    <t>80_Run17</t>
    <phoneticPr fontId="3"/>
  </si>
  <si>
    <t>50_Run18</t>
  </si>
  <si>
    <t>50_Run18</t>
    <phoneticPr fontId="3"/>
  </si>
  <si>
    <t>80_Run18</t>
  </si>
  <si>
    <t>80_Run18</t>
    <phoneticPr fontId="3"/>
  </si>
  <si>
    <t>50_Run19</t>
  </si>
  <si>
    <t>50_Run19</t>
    <phoneticPr fontId="3"/>
  </si>
  <si>
    <t>80_Run19</t>
  </si>
  <si>
    <t>80_Run19</t>
    <phoneticPr fontId="3"/>
  </si>
  <si>
    <t>50_Run20</t>
  </si>
  <si>
    <t>50_Run20</t>
    <phoneticPr fontId="3"/>
  </si>
  <si>
    <t>80_Run20</t>
  </si>
  <si>
    <t>80_Run20</t>
    <phoneticPr fontId="3"/>
  </si>
  <si>
    <t>50_Run21</t>
  </si>
  <si>
    <t>50_Run21</t>
    <phoneticPr fontId="3"/>
  </si>
  <si>
    <t>80_Run21</t>
  </si>
  <si>
    <t>80_Run21</t>
    <phoneticPr fontId="3"/>
  </si>
  <si>
    <t>50_Run22</t>
  </si>
  <si>
    <t>50_Run22</t>
    <phoneticPr fontId="3"/>
  </si>
  <si>
    <t>80_Run22</t>
  </si>
  <si>
    <t>80_Run22</t>
    <phoneticPr fontId="3"/>
  </si>
  <si>
    <t>50_Run23</t>
  </si>
  <si>
    <t>50_Run23</t>
    <phoneticPr fontId="3"/>
  </si>
  <si>
    <t>80_Run23</t>
  </si>
  <si>
    <t>80_Run23</t>
    <phoneticPr fontId="3"/>
  </si>
  <si>
    <t>50_Run24</t>
  </si>
  <si>
    <t>50_Run24</t>
    <phoneticPr fontId="3"/>
  </si>
  <si>
    <t>80_Run24</t>
  </si>
  <si>
    <t>80_Run24</t>
    <phoneticPr fontId="3"/>
  </si>
  <si>
    <t>50_Run25</t>
  </si>
  <si>
    <t>50_Run25</t>
    <phoneticPr fontId="3"/>
  </si>
  <si>
    <t>80_Run25</t>
  </si>
  <si>
    <t>80_Run25</t>
    <phoneticPr fontId="3"/>
  </si>
  <si>
    <t>50_Run26</t>
  </si>
  <si>
    <t>50_Run26</t>
    <phoneticPr fontId="3"/>
  </si>
  <si>
    <t>80_Run26</t>
  </si>
  <si>
    <t>80_Run26</t>
    <phoneticPr fontId="3"/>
  </si>
  <si>
    <t>50_Run27</t>
  </si>
  <si>
    <t>50_Run27</t>
    <phoneticPr fontId="3"/>
  </si>
  <si>
    <t>80_Run27</t>
  </si>
  <si>
    <t>80_Run27</t>
    <phoneticPr fontId="3"/>
  </si>
  <si>
    <t>50_Run28</t>
  </si>
  <si>
    <t>50_Run28</t>
    <phoneticPr fontId="3"/>
  </si>
  <si>
    <t>80_Run28</t>
  </si>
  <si>
    <t>80_Run28</t>
    <phoneticPr fontId="3"/>
  </si>
  <si>
    <t>50_Run29</t>
  </si>
  <si>
    <t>50_Run29</t>
    <phoneticPr fontId="3"/>
  </si>
  <si>
    <t>80_Run29</t>
  </si>
  <si>
    <t>80_Run29</t>
    <phoneticPr fontId="3"/>
  </si>
  <si>
    <t>50_Run30</t>
  </si>
  <si>
    <t>50_Run30</t>
    <phoneticPr fontId="3"/>
  </si>
  <si>
    <t>80_Run30</t>
  </si>
  <si>
    <t>80_Run30</t>
    <phoneticPr fontId="3"/>
  </si>
  <si>
    <t>50_Run31</t>
  </si>
  <si>
    <t>50_Run31</t>
    <phoneticPr fontId="3"/>
  </si>
  <si>
    <t>80_Run31</t>
  </si>
  <si>
    <t>80_Run31</t>
    <phoneticPr fontId="3"/>
  </si>
  <si>
    <t>50_Run32</t>
  </si>
  <si>
    <t>50_Run32</t>
    <phoneticPr fontId="3"/>
  </si>
  <si>
    <t>80_Run32</t>
  </si>
  <si>
    <t>80_Run32</t>
    <phoneticPr fontId="3"/>
  </si>
  <si>
    <t>50_Run33</t>
  </si>
  <si>
    <t>50_Run33</t>
    <phoneticPr fontId="3"/>
  </si>
  <si>
    <t>80_Run33</t>
  </si>
  <si>
    <t>80_Run33</t>
    <phoneticPr fontId="3"/>
  </si>
  <si>
    <t>50_Run34</t>
  </si>
  <si>
    <t>50_Run34</t>
    <phoneticPr fontId="3"/>
  </si>
  <si>
    <t>80_Run34</t>
  </si>
  <si>
    <t>80_Run34</t>
    <phoneticPr fontId="3"/>
  </si>
  <si>
    <t>50_Run35</t>
  </si>
  <si>
    <t>50_Run35</t>
    <phoneticPr fontId="3"/>
  </si>
  <si>
    <t>80_Run35</t>
  </si>
  <si>
    <t>80_Run35</t>
    <phoneticPr fontId="3"/>
  </si>
  <si>
    <t>50_Run36</t>
  </si>
  <si>
    <t>50_Run36</t>
    <phoneticPr fontId="3"/>
  </si>
  <si>
    <t>80_Run36</t>
  </si>
  <si>
    <t>80_Run36</t>
    <phoneticPr fontId="3"/>
  </si>
  <si>
    <t>50_Run37</t>
  </si>
  <si>
    <t>50_Run37</t>
    <phoneticPr fontId="3"/>
  </si>
  <si>
    <t>80_Run37</t>
  </si>
  <si>
    <t>80_Run37</t>
    <phoneticPr fontId="3"/>
  </si>
  <si>
    <t>50_Run38</t>
  </si>
  <si>
    <t>50_Run38</t>
    <phoneticPr fontId="3"/>
  </si>
  <si>
    <t>80_Run38</t>
  </si>
  <si>
    <t>80_Run38</t>
    <phoneticPr fontId="3"/>
  </si>
  <si>
    <t>50_Run39</t>
  </si>
  <si>
    <t>50_Run39</t>
    <phoneticPr fontId="3"/>
  </si>
  <si>
    <t>80_Run39</t>
  </si>
  <si>
    <t>80_Run39</t>
    <phoneticPr fontId="3"/>
  </si>
  <si>
    <t>50_Run40</t>
  </si>
  <si>
    <t>50_Run40</t>
    <phoneticPr fontId="3"/>
  </si>
  <si>
    <t>80_Run41</t>
  </si>
  <si>
    <t>80_Run41</t>
    <phoneticPr fontId="3"/>
  </si>
  <si>
    <t>50_Run42</t>
  </si>
  <si>
    <t>50_Run42</t>
    <phoneticPr fontId="3"/>
  </si>
  <si>
    <t>80_Run42</t>
  </si>
  <si>
    <t>80_Run42</t>
    <phoneticPr fontId="3"/>
  </si>
  <si>
    <t>50_Run43</t>
  </si>
  <si>
    <t>50_Run43</t>
    <phoneticPr fontId="3"/>
  </si>
  <si>
    <t>80_Run43</t>
  </si>
  <si>
    <t>80_Run43</t>
    <phoneticPr fontId="3"/>
  </si>
  <si>
    <t>50_Run44</t>
  </si>
  <si>
    <t>50_Run44</t>
    <phoneticPr fontId="3"/>
  </si>
  <si>
    <t>80_Run45</t>
  </si>
  <si>
    <t>80_Run45</t>
    <phoneticPr fontId="3"/>
  </si>
  <si>
    <t>80_Run44</t>
  </si>
  <si>
    <t>80_Run44</t>
    <phoneticPr fontId="3"/>
  </si>
  <si>
    <t>50_Run45</t>
  </si>
  <si>
    <t>50_Run45</t>
    <phoneticPr fontId="3"/>
  </si>
  <si>
    <t>50_Run46</t>
  </si>
  <si>
    <t>50_Run46</t>
    <phoneticPr fontId="3"/>
  </si>
  <si>
    <t>80_Run46</t>
  </si>
  <si>
    <t>80_Run46</t>
    <phoneticPr fontId="3"/>
  </si>
  <si>
    <t>50_Run47</t>
  </si>
  <si>
    <t>50_Run47</t>
    <phoneticPr fontId="3"/>
  </si>
  <si>
    <t>80_Run47</t>
  </si>
  <si>
    <t>80_Run47</t>
    <phoneticPr fontId="3"/>
  </si>
  <si>
    <t>50_Run48</t>
  </si>
  <si>
    <t>50_Run48</t>
    <phoneticPr fontId="3"/>
  </si>
  <si>
    <t>80_Run48</t>
  </si>
  <si>
    <t>80_Run48</t>
    <phoneticPr fontId="3"/>
  </si>
  <si>
    <t>50_Run49</t>
  </si>
  <si>
    <t>50_Run49</t>
    <phoneticPr fontId="3"/>
  </si>
  <si>
    <t>80_Run49</t>
  </si>
  <si>
    <t>80_Run49</t>
    <phoneticPr fontId="3"/>
  </si>
  <si>
    <t>50_Run50</t>
  </si>
  <si>
    <t>50_Run50</t>
    <phoneticPr fontId="3"/>
  </si>
  <si>
    <t>80_Run50</t>
  </si>
  <si>
    <t>80_Run50</t>
    <phoneticPr fontId="3"/>
  </si>
  <si>
    <t>80_Run40</t>
  </si>
  <si>
    <t>50_Run41</t>
  </si>
  <si>
    <t>80_Run40</t>
    <phoneticPr fontId="3"/>
  </si>
  <si>
    <t>50_Run41</t>
    <phoneticPr fontId="3"/>
  </si>
  <si>
    <t>vsRun17</t>
  </si>
  <si>
    <t>vsRun19</t>
  </si>
  <si>
    <t>vsRun21</t>
  </si>
  <si>
    <t>vsRun23</t>
  </si>
  <si>
    <t>vsRun25</t>
  </si>
  <si>
    <t>vsRun27</t>
  </si>
  <si>
    <t>vsRun29</t>
  </si>
  <si>
    <t>vsRun31</t>
  </si>
  <si>
    <t>vsRun33</t>
  </si>
  <si>
    <t>vsRun35</t>
  </si>
  <si>
    <t>vsRun37</t>
  </si>
  <si>
    <t>vsRun39</t>
  </si>
  <si>
    <t>vsRun41</t>
  </si>
  <si>
    <t>vsRun43</t>
  </si>
  <si>
    <t>vsRun45</t>
  </si>
  <si>
    <t>vsRun47</t>
  </si>
  <si>
    <t>°C</t>
  </si>
  <si>
    <t>°C</t>
    <phoneticPr fontId="3"/>
  </si>
  <si>
    <t>%</t>
  </si>
  <si>
    <t>%</t>
    <phoneticPr fontId="3"/>
  </si>
  <si>
    <r>
      <t>(Kg/m</t>
    </r>
    <r>
      <rPr>
        <vertAlign val="superscript"/>
        <sz val="11"/>
        <rFont val="Arial"/>
        <family val="2"/>
      </rPr>
      <t>3</t>
    </r>
    <r>
      <rPr>
        <sz val="11"/>
        <rFont val="Arial"/>
        <family val="2"/>
      </rPr>
      <t>)</t>
    </r>
    <phoneticPr fontId="3"/>
  </si>
  <si>
    <r>
      <t>N</t>
    </r>
    <r>
      <rPr>
        <sz val="11"/>
        <rFont val="ＭＳ Ｐゴシック"/>
        <family val="3"/>
        <charset val="128"/>
      </rPr>
      <t>・</t>
    </r>
    <r>
      <rPr>
        <sz val="11"/>
        <rFont val="Arial"/>
        <family val="2"/>
      </rPr>
      <t>m</t>
    </r>
    <phoneticPr fontId="3"/>
  </si>
  <si>
    <r>
      <t>(Kg/m</t>
    </r>
    <r>
      <rPr>
        <vertAlign val="superscript"/>
        <sz val="11"/>
        <rFont val="Arial"/>
        <family val="2"/>
      </rPr>
      <t>3</t>
    </r>
    <r>
      <rPr>
        <sz val="11"/>
        <rFont val="Arial"/>
        <family val="2"/>
      </rPr>
      <t>)</t>
    </r>
    <phoneticPr fontId="3"/>
  </si>
  <si>
    <t>GE108A</t>
  </si>
  <si>
    <t>GE116</t>
  </si>
  <si>
    <t>50_Run51</t>
    <phoneticPr fontId="3"/>
  </si>
  <si>
    <t>JASO BC</t>
    <phoneticPr fontId="3"/>
  </si>
  <si>
    <t>°C</t>
    <phoneticPr fontId="3"/>
  </si>
  <si>
    <t>rpm</t>
    <phoneticPr fontId="3"/>
  </si>
  <si>
    <r>
      <t>N</t>
    </r>
    <r>
      <rPr>
        <sz val="11"/>
        <rFont val="ＭＳ Ｐゴシック"/>
        <family val="3"/>
        <charset val="128"/>
      </rPr>
      <t>・</t>
    </r>
    <r>
      <rPr>
        <sz val="11"/>
        <rFont val="Arial"/>
        <family val="2"/>
      </rPr>
      <t>m</t>
    </r>
    <phoneticPr fontId="3"/>
  </si>
  <si>
    <t>MPa</t>
    <phoneticPr fontId="3"/>
  </si>
  <si>
    <t>%</t>
    <phoneticPr fontId="3"/>
  </si>
  <si>
    <t>hPa</t>
    <phoneticPr fontId="3"/>
  </si>
  <si>
    <t>K</t>
    <phoneticPr fontId="5"/>
  </si>
  <si>
    <r>
      <t>(Kg/m</t>
    </r>
    <r>
      <rPr>
        <vertAlign val="superscript"/>
        <sz val="11"/>
        <rFont val="Arial"/>
        <family val="2"/>
      </rPr>
      <t>3</t>
    </r>
    <r>
      <rPr>
        <sz val="11"/>
        <rFont val="Arial"/>
        <family val="2"/>
      </rPr>
      <t>)</t>
    </r>
    <phoneticPr fontId="3"/>
  </si>
  <si>
    <r>
      <t>N</t>
    </r>
    <r>
      <rPr>
        <sz val="11"/>
        <rFont val="ＭＳ Ｐゴシック"/>
        <family val="3"/>
        <charset val="128"/>
      </rPr>
      <t>・</t>
    </r>
    <r>
      <rPr>
        <sz val="11"/>
        <rFont val="Arial"/>
        <family val="2"/>
      </rPr>
      <t>m</t>
    </r>
    <phoneticPr fontId="5"/>
  </si>
  <si>
    <t>50_Run52</t>
    <phoneticPr fontId="3"/>
  </si>
  <si>
    <t>50_Run53</t>
    <phoneticPr fontId="3"/>
  </si>
  <si>
    <t>80_Run53</t>
    <phoneticPr fontId="3"/>
  </si>
  <si>
    <t>50_Run54</t>
    <phoneticPr fontId="3"/>
  </si>
  <si>
    <t>80_Run54</t>
    <phoneticPr fontId="3"/>
  </si>
  <si>
    <t>JASO BC</t>
    <phoneticPr fontId="3"/>
  </si>
  <si>
    <t>50_Run56</t>
    <phoneticPr fontId="3"/>
  </si>
  <si>
    <t>80_Run56</t>
    <phoneticPr fontId="3"/>
  </si>
  <si>
    <t>50_Run57</t>
    <phoneticPr fontId="3"/>
  </si>
  <si>
    <t>80_Run57</t>
    <phoneticPr fontId="3"/>
  </si>
  <si>
    <t>50_Run58</t>
    <phoneticPr fontId="3"/>
  </si>
  <si>
    <t>80_Run58</t>
    <phoneticPr fontId="3"/>
  </si>
  <si>
    <t>50_Run59</t>
    <phoneticPr fontId="3"/>
  </si>
  <si>
    <t>80_Run59</t>
    <phoneticPr fontId="3"/>
  </si>
  <si>
    <t>50_Run60</t>
    <phoneticPr fontId="3"/>
  </si>
  <si>
    <t>80_Run60</t>
    <phoneticPr fontId="3"/>
  </si>
  <si>
    <t>FC 
estimated</t>
    <phoneticPr fontId="3"/>
  </si>
  <si>
    <t>vsRun11</t>
    <phoneticPr fontId="3"/>
  </si>
  <si>
    <t>vsRun13</t>
    <phoneticPr fontId="3"/>
  </si>
  <si>
    <t>vsRun21</t>
    <phoneticPr fontId="3"/>
  </si>
  <si>
    <t>vsRun27</t>
    <phoneticPr fontId="3"/>
  </si>
  <si>
    <t>vsRun31</t>
    <phoneticPr fontId="3"/>
  </si>
  <si>
    <t>vsRun35</t>
    <phoneticPr fontId="3"/>
  </si>
  <si>
    <t>vsRun37</t>
    <phoneticPr fontId="3"/>
  </si>
  <si>
    <t>vsRun39</t>
    <phoneticPr fontId="3"/>
  </si>
  <si>
    <t>vsRun41</t>
    <phoneticPr fontId="3"/>
  </si>
  <si>
    <t>vsRun43</t>
    <phoneticPr fontId="3"/>
  </si>
  <si>
    <t>vsRun45</t>
    <phoneticPr fontId="3"/>
  </si>
  <si>
    <t>vsRun47</t>
    <phoneticPr fontId="3"/>
  </si>
  <si>
    <t>vsRun49</t>
    <phoneticPr fontId="3"/>
  </si>
  <si>
    <t>vsRun51</t>
    <phoneticPr fontId="3"/>
  </si>
  <si>
    <t>vsRun53</t>
    <phoneticPr fontId="3"/>
  </si>
  <si>
    <t>vsRun55</t>
    <phoneticPr fontId="3"/>
  </si>
  <si>
    <t>vsRun55</t>
    <phoneticPr fontId="3"/>
  </si>
  <si>
    <t>kg/h</t>
    <phoneticPr fontId="3"/>
  </si>
  <si>
    <t>vsRun57</t>
    <phoneticPr fontId="3"/>
  </si>
  <si>
    <t>vsRun59</t>
    <phoneticPr fontId="3"/>
  </si>
  <si>
    <t>50_Run51</t>
  </si>
  <si>
    <t>50_Run52</t>
  </si>
  <si>
    <t>50_Run53</t>
  </si>
  <si>
    <t>50_Run54</t>
  </si>
  <si>
    <t>50_Run55</t>
  </si>
  <si>
    <t>50_Run56</t>
  </si>
  <si>
    <t>50_Run57</t>
  </si>
  <si>
    <t>50_Run58</t>
  </si>
  <si>
    <t>50_Run59</t>
  </si>
  <si>
    <t>50_Run60</t>
  </si>
  <si>
    <t>80_Run51</t>
  </si>
  <si>
    <t>80_Run52</t>
  </si>
  <si>
    <t>80_Run53</t>
  </si>
  <si>
    <t>80_Run54</t>
  </si>
  <si>
    <t>80_Run55</t>
  </si>
  <si>
    <t>80_Run56</t>
  </si>
  <si>
    <t>80_Run57</t>
  </si>
  <si>
    <t>80_Run58</t>
  </si>
  <si>
    <t>80_Run59</t>
  </si>
  <si>
    <t>80_Run60</t>
  </si>
  <si>
    <t>LMH Fuel economy improvement%</t>
  </si>
  <si>
    <t>FC 
friction_total</t>
  </si>
  <si>
    <t>FC 
estimated</t>
  </si>
  <si>
    <t>50_Run1</t>
  </si>
  <si>
    <t>vsRun1</t>
    <phoneticPr fontId="3"/>
  </si>
  <si>
    <t>vsRun3</t>
    <phoneticPr fontId="3"/>
  </si>
  <si>
    <t>vsRun5</t>
    <phoneticPr fontId="3"/>
  </si>
  <si>
    <t>vsRun7</t>
    <phoneticPr fontId="3"/>
  </si>
  <si>
    <t>vsRun11</t>
    <phoneticPr fontId="3"/>
  </si>
  <si>
    <t>80_Run51</t>
    <phoneticPr fontId="3"/>
  </si>
  <si>
    <r>
      <t>(Kg/m</t>
    </r>
    <r>
      <rPr>
        <vertAlign val="superscript"/>
        <sz val="11"/>
        <rFont val="Arial"/>
        <family val="2"/>
      </rPr>
      <t>3</t>
    </r>
    <r>
      <rPr>
        <sz val="11"/>
        <rFont val="Arial"/>
        <family val="2"/>
      </rPr>
      <t>)</t>
    </r>
    <phoneticPr fontId="3"/>
  </si>
  <si>
    <t>rpm</t>
    <phoneticPr fontId="3"/>
  </si>
  <si>
    <r>
      <t>N</t>
    </r>
    <r>
      <rPr>
        <sz val="11"/>
        <rFont val="ＭＳ Ｐゴシック"/>
        <family val="3"/>
        <charset val="128"/>
      </rPr>
      <t>・</t>
    </r>
    <r>
      <rPr>
        <sz val="11"/>
        <rFont val="Arial"/>
        <family val="2"/>
      </rPr>
      <t>m</t>
    </r>
    <phoneticPr fontId="3"/>
  </si>
  <si>
    <t>%</t>
    <phoneticPr fontId="3"/>
  </si>
  <si>
    <t>80_Run52</t>
    <phoneticPr fontId="3"/>
  </si>
  <si>
    <t>50_Run55</t>
    <phoneticPr fontId="3"/>
  </si>
  <si>
    <t>80_Run55</t>
    <phoneticPr fontId="3"/>
  </si>
  <si>
    <t>vsRun9</t>
    <phoneticPr fontId="3"/>
  </si>
  <si>
    <t>vsRun15</t>
    <phoneticPr fontId="3"/>
  </si>
  <si>
    <t>vsRun17</t>
    <phoneticPr fontId="3"/>
  </si>
  <si>
    <t>vsRun33</t>
    <phoneticPr fontId="3"/>
  </si>
  <si>
    <t>vsRun35</t>
    <phoneticPr fontId="3"/>
  </si>
  <si>
    <t>vsRun37</t>
    <phoneticPr fontId="3"/>
  </si>
  <si>
    <t>vsRun39</t>
    <phoneticPr fontId="3"/>
  </si>
  <si>
    <t>vsRun41</t>
    <phoneticPr fontId="3"/>
  </si>
  <si>
    <t>vsRun43</t>
    <phoneticPr fontId="3"/>
  </si>
  <si>
    <t>vsRun45</t>
    <phoneticPr fontId="3"/>
  </si>
  <si>
    <t>vsRun47</t>
    <phoneticPr fontId="3"/>
  </si>
  <si>
    <t>vsRun49</t>
    <phoneticPr fontId="3"/>
  </si>
  <si>
    <t>vsRun51</t>
    <phoneticPr fontId="3"/>
  </si>
  <si>
    <t>vsRun57</t>
    <phoneticPr fontId="3"/>
  </si>
  <si>
    <t>vsRun59</t>
    <phoneticPr fontId="3"/>
  </si>
  <si>
    <t>vsRun13</t>
    <phoneticPr fontId="3"/>
  </si>
  <si>
    <t>vsRun15</t>
    <phoneticPr fontId="3"/>
  </si>
  <si>
    <t>vsRun17</t>
    <phoneticPr fontId="3"/>
  </si>
  <si>
    <t>vsRun19</t>
    <phoneticPr fontId="3"/>
  </si>
  <si>
    <t>vsRun21</t>
    <phoneticPr fontId="3"/>
  </si>
  <si>
    <t>vsRun23</t>
    <phoneticPr fontId="3"/>
  </si>
  <si>
    <t>vsRun25</t>
    <phoneticPr fontId="3"/>
  </si>
  <si>
    <t>vsRun27</t>
    <phoneticPr fontId="3"/>
  </si>
  <si>
    <t>vsRun29</t>
    <phoneticPr fontId="3"/>
  </si>
  <si>
    <t>vsRun31</t>
    <phoneticPr fontId="3"/>
  </si>
  <si>
    <t>vsRun33</t>
    <phoneticPr fontId="3"/>
  </si>
  <si>
    <t>vsRun53</t>
    <phoneticPr fontId="3"/>
  </si>
  <si>
    <t>vsRun29</t>
    <phoneticPr fontId="3"/>
  </si>
  <si>
    <t>kg/h</t>
    <phoneticPr fontId="3"/>
  </si>
  <si>
    <t>vsRun19</t>
    <phoneticPr fontId="3"/>
  </si>
  <si>
    <t>vsRun23</t>
    <phoneticPr fontId="3"/>
  </si>
  <si>
    <t>vsRun25</t>
    <phoneticPr fontId="3"/>
  </si>
  <si>
    <t>Oil:</t>
  </si>
  <si>
    <t>Date:</t>
  </si>
  <si>
    <t>Oil temperature:</t>
  </si>
  <si>
    <t>Speed</t>
  </si>
  <si>
    <t>Torque</t>
  </si>
  <si>
    <t>Water outlet</t>
  </si>
  <si>
    <t>Gallary oil temperature</t>
  </si>
  <si>
    <t>Oil pressure</t>
  </si>
  <si>
    <t>Room temperature</t>
  </si>
  <si>
    <t>Relative humidity</t>
  </si>
  <si>
    <t>Atmospheric pressure</t>
  </si>
  <si>
    <t>Air density</t>
  </si>
  <si>
    <t>Adjusted torque by air density</t>
  </si>
  <si>
    <t>Japanese</t>
    <phoneticPr fontId="3"/>
  </si>
  <si>
    <t>English</t>
    <phoneticPr fontId="3"/>
  </si>
  <si>
    <t>Oil:</t>
    <phoneticPr fontId="3"/>
  </si>
  <si>
    <t>Speed</t>
    <phoneticPr fontId="3"/>
  </si>
  <si>
    <t>Water outlet</t>
    <phoneticPr fontId="3"/>
  </si>
  <si>
    <t>Oil pressure</t>
    <phoneticPr fontId="3"/>
  </si>
  <si>
    <t>Relative humidity</t>
    <phoneticPr fontId="3"/>
  </si>
  <si>
    <t>空気密度</t>
    <rPh sb="0" eb="2">
      <t>クウキ</t>
    </rPh>
    <rPh sb="2" eb="4">
      <t>ミツド</t>
    </rPh>
    <phoneticPr fontId="5"/>
  </si>
  <si>
    <t>Air density</t>
    <phoneticPr fontId="3"/>
  </si>
  <si>
    <t>空気密度補正トルク</t>
    <rPh sb="4" eb="6">
      <t>ホセイ</t>
    </rPh>
    <phoneticPr fontId="5"/>
  </si>
  <si>
    <t>空気密度補正パラメーター</t>
    <rPh sb="4" eb="6">
      <t>ホセイ</t>
    </rPh>
    <phoneticPr fontId="5"/>
  </si>
  <si>
    <t>Air adjustement parameter</t>
    <phoneticPr fontId="3"/>
  </si>
  <si>
    <t>Date:</t>
    <phoneticPr fontId="3"/>
  </si>
  <si>
    <t>空気密度補正有</t>
    <rPh sb="4" eb="6">
      <t>ホセイ</t>
    </rPh>
    <rPh sb="6" eb="7">
      <t>アリ</t>
    </rPh>
    <phoneticPr fontId="3"/>
  </si>
  <si>
    <t>空気密度補正無し</t>
    <rPh sb="4" eb="6">
      <t>ホセイ</t>
    </rPh>
    <rPh sb="6" eb="7">
      <t>ナ</t>
    </rPh>
    <phoneticPr fontId="3"/>
  </si>
  <si>
    <t>Net calorific value</t>
    <phoneticPr fontId="3"/>
  </si>
  <si>
    <t>MR20DD Motoring torque data sheet</t>
    <phoneticPr fontId="3"/>
  </si>
  <si>
    <t>MR20DD Motoring Fuel economy calculation sheet</t>
    <phoneticPr fontId="3"/>
  </si>
  <si>
    <t>MR20DD Motoring Fuel Economy test report</t>
    <phoneticPr fontId="3"/>
  </si>
  <si>
    <t>試験機関補正パラメーター</t>
    <rPh sb="0" eb="2">
      <t>シケン</t>
    </rPh>
    <rPh sb="2" eb="4">
      <t>キカン</t>
    </rPh>
    <rPh sb="4" eb="6">
      <t>ホセイ</t>
    </rPh>
    <phoneticPr fontId="5"/>
  </si>
  <si>
    <t>LAB adjustement parameter</t>
    <phoneticPr fontId="3"/>
  </si>
  <si>
    <t>Reference Average</t>
    <phoneticPr fontId="3"/>
  </si>
  <si>
    <t>Reference Standard deviation</t>
    <phoneticPr fontId="3"/>
  </si>
  <si>
    <t>Test Laboratory Average</t>
    <phoneticPr fontId="3"/>
  </si>
  <si>
    <t>Test Laboratory deviation</t>
    <phoneticPr fontId="3"/>
  </si>
  <si>
    <t>50°C</t>
    <phoneticPr fontId="3"/>
  </si>
  <si>
    <t>80°C</t>
    <phoneticPr fontId="3"/>
  </si>
  <si>
    <t>Input</t>
    <phoneticPr fontId="3"/>
  </si>
  <si>
    <t>50°C</t>
    <phoneticPr fontId="3"/>
  </si>
  <si>
    <t>80°C</t>
    <phoneticPr fontId="3"/>
  </si>
  <si>
    <t>Use air density adjustment</t>
    <phoneticPr fontId="3"/>
  </si>
  <si>
    <t>No adjustment</t>
    <phoneticPr fontId="3"/>
  </si>
  <si>
    <t>Min</t>
    <phoneticPr fontId="3"/>
  </si>
  <si>
    <t>Max</t>
    <phoneticPr fontId="3"/>
  </si>
  <si>
    <t>80_Run1</t>
    <phoneticPr fontId="3"/>
  </si>
  <si>
    <t>Oil temperature</t>
    <phoneticPr fontId="3"/>
  </si>
  <si>
    <t>Min in All</t>
    <phoneticPr fontId="3"/>
  </si>
  <si>
    <t>Max in All</t>
    <phoneticPr fontId="3"/>
  </si>
  <si>
    <t>2018/8/15 B version</t>
    <phoneticPr fontId="3"/>
  </si>
  <si>
    <t>English</t>
  </si>
  <si>
    <t>Use air density adjustment</t>
  </si>
  <si>
    <t xml:space="preserve">JASO M 365 Automobile Gasoline Engine Oils
- Motored Fuel Economy Test Procedure
</t>
    <phoneticPr fontId="3"/>
  </si>
  <si>
    <t>Fuel economy calculation sheet</t>
    <phoneticPr fontId="3"/>
  </si>
  <si>
    <t>Sheet</t>
    <phoneticPr fontId="3"/>
  </si>
  <si>
    <t>InputData</t>
    <phoneticPr fontId="3"/>
  </si>
  <si>
    <t>FEcalc</t>
    <phoneticPr fontId="3"/>
  </si>
  <si>
    <t>Fuel economy is calculated automatically.</t>
    <phoneticPr fontId="3"/>
  </si>
  <si>
    <t>Column E is fuel economy improvement ratio %.</t>
    <phoneticPr fontId="3"/>
  </si>
  <si>
    <t>Verify</t>
    <phoneticPr fontId="3"/>
  </si>
  <si>
    <t>JASO M 364 requires Japanese FEI ratio.</t>
    <phoneticPr fontId="3"/>
  </si>
  <si>
    <t>°C</t>
    <phoneticPr fontId="3"/>
  </si>
  <si>
    <t>BC Fluctuation</t>
  </si>
  <si>
    <t>BC 変動</t>
    <rPh sb="3" eb="5">
      <t>ヘンドウ</t>
    </rPh>
    <phoneticPr fontId="3"/>
  </si>
  <si>
    <t>BC トルク</t>
    <phoneticPr fontId="3"/>
  </si>
  <si>
    <t xml:space="preserve">BC torque  </t>
    <phoneticPr fontId="3"/>
  </si>
  <si>
    <t>Cell M1 is switch of language.</t>
    <phoneticPr fontId="3"/>
  </si>
  <si>
    <t>Not shown</t>
  </si>
  <si>
    <t>English-Japanese table</t>
  </si>
  <si>
    <t>非表示</t>
    <rPh sb="0" eb="3">
      <t>ヒヒョウジ</t>
    </rPh>
    <phoneticPr fontId="3"/>
  </si>
  <si>
    <t>自動車用ガソリン機関潤滑油－モータリング燃費試験方法</t>
    <phoneticPr fontId="3"/>
  </si>
  <si>
    <t>燃費計算シート</t>
    <rPh sb="0" eb="2">
      <t>ネンピ</t>
    </rPh>
    <rPh sb="2" eb="4">
      <t>ケイサン</t>
    </rPh>
    <phoneticPr fontId="3"/>
  </si>
  <si>
    <t>測定結果を黄色セルに入れる</t>
    <rPh sb="0" eb="2">
      <t>ソクテイ</t>
    </rPh>
    <rPh sb="2" eb="4">
      <t>ケッカ</t>
    </rPh>
    <rPh sb="5" eb="7">
      <t>キイロ</t>
    </rPh>
    <rPh sb="10" eb="11">
      <t>イ</t>
    </rPh>
    <phoneticPr fontId="3"/>
  </si>
  <si>
    <t>セルM1は言語切り替えスイッチ</t>
    <rPh sb="5" eb="7">
      <t>ゲンゴ</t>
    </rPh>
    <rPh sb="7" eb="8">
      <t>キ</t>
    </rPh>
    <rPh sb="9" eb="10">
      <t>カ</t>
    </rPh>
    <phoneticPr fontId="3"/>
  </si>
  <si>
    <t>省燃費性は自動的に計算される．</t>
    <rPh sb="0" eb="1">
      <t>ショウ</t>
    </rPh>
    <rPh sb="1" eb="3">
      <t>ネンピ</t>
    </rPh>
    <rPh sb="3" eb="4">
      <t>セイ</t>
    </rPh>
    <rPh sb="5" eb="8">
      <t>ジドウテキ</t>
    </rPh>
    <rPh sb="9" eb="11">
      <t>ケイサン</t>
    </rPh>
    <phoneticPr fontId="3"/>
  </si>
  <si>
    <t>列Eは燃費向上率を示す．</t>
    <rPh sb="0" eb="1">
      <t>レツ</t>
    </rPh>
    <rPh sb="3" eb="5">
      <t>ネンピ</t>
    </rPh>
    <rPh sb="5" eb="7">
      <t>コウジョウ</t>
    </rPh>
    <rPh sb="7" eb="8">
      <t>リツ</t>
    </rPh>
    <rPh sb="9" eb="10">
      <t>シメ</t>
    </rPh>
    <phoneticPr fontId="3"/>
  </si>
  <si>
    <r>
      <rPr>
        <sz val="9"/>
        <color theme="1"/>
        <rFont val="ＭＳ Ｐゴシック"/>
        <family val="3"/>
        <charset val="128"/>
      </rPr>
      <t>セル</t>
    </r>
    <r>
      <rPr>
        <sz val="9"/>
        <color theme="1"/>
        <rFont val="Arial"/>
        <family val="2"/>
      </rPr>
      <t>E11-E70</t>
    </r>
    <r>
      <rPr>
        <sz val="9"/>
        <color theme="1"/>
        <rFont val="ＭＳ Ｐゴシック"/>
        <family val="3"/>
        <charset val="128"/>
      </rPr>
      <t>は国内モードでの燃費向上率．セル</t>
    </r>
    <r>
      <rPr>
        <sz val="9"/>
        <color theme="1"/>
        <rFont val="Arial"/>
        <family val="2"/>
      </rPr>
      <t>E74-E133</t>
    </r>
    <r>
      <rPr>
        <sz val="9"/>
        <color theme="1"/>
        <rFont val="ＭＳ Ｐゴシック"/>
        <family val="3"/>
        <charset val="128"/>
      </rPr>
      <t>は欧州モードでの燃費向上率．</t>
    </r>
    <rPh sb="10" eb="12">
      <t>コクナイ</t>
    </rPh>
    <rPh sb="17" eb="19">
      <t>ネンピ</t>
    </rPh>
    <rPh sb="19" eb="21">
      <t>コウジョウ</t>
    </rPh>
    <rPh sb="21" eb="22">
      <t>リツ</t>
    </rPh>
    <rPh sb="34" eb="36">
      <t>オウシュウ</t>
    </rPh>
    <rPh sb="41" eb="43">
      <t>ネンピ</t>
    </rPh>
    <rPh sb="43" eb="45">
      <t>コウジョウ</t>
    </rPh>
    <rPh sb="45" eb="46">
      <t>リツ</t>
    </rPh>
    <phoneticPr fontId="3"/>
  </si>
  <si>
    <r>
      <rPr>
        <sz val="9"/>
        <color theme="1"/>
        <rFont val="ＭＳ Ｐゴシック"/>
        <family val="3"/>
        <charset val="128"/>
      </rPr>
      <t>英語</t>
    </r>
    <r>
      <rPr>
        <sz val="9"/>
        <color theme="1"/>
        <rFont val="Arial"/>
        <family val="2"/>
      </rPr>
      <t>-</t>
    </r>
    <r>
      <rPr>
        <sz val="9"/>
        <color theme="1"/>
        <rFont val="ＭＳ Ｐゴシック"/>
        <family val="3"/>
        <charset val="128"/>
      </rPr>
      <t>日本語テーブル</t>
    </r>
    <rPh sb="0" eb="2">
      <t>エイゴ</t>
    </rPh>
    <rPh sb="3" eb="6">
      <t>ニホンゴ</t>
    </rPh>
    <phoneticPr fontId="3"/>
  </si>
  <si>
    <r>
      <rPr>
        <sz val="9"/>
        <color theme="1"/>
        <rFont val="ＭＳ Ｐゴシック"/>
        <family val="2"/>
        <charset val="128"/>
      </rPr>
      <t>試験油：</t>
    </r>
  </si>
  <si>
    <r>
      <rPr>
        <sz val="9"/>
        <color theme="1"/>
        <rFont val="ＭＳ Ｐゴシック"/>
        <family val="2"/>
        <charset val="128"/>
      </rPr>
      <t>回転数</t>
    </r>
  </si>
  <si>
    <r>
      <rPr>
        <sz val="9"/>
        <color theme="1"/>
        <rFont val="ＭＳ Ｐゴシック"/>
        <family val="2"/>
        <charset val="128"/>
      </rPr>
      <t>トルク</t>
    </r>
  </si>
  <si>
    <r>
      <rPr>
        <sz val="9"/>
        <color theme="1"/>
        <rFont val="ＭＳ Ｐゴシック"/>
        <family val="2"/>
        <charset val="128"/>
      </rPr>
      <t>冷却水出口温度</t>
    </r>
  </si>
  <si>
    <r>
      <rPr>
        <sz val="9"/>
        <color theme="1"/>
        <rFont val="ＭＳ Ｐゴシック"/>
        <family val="2"/>
        <charset val="128"/>
      </rPr>
      <t>メインギャラリー油温</t>
    </r>
  </si>
  <si>
    <r>
      <rPr>
        <sz val="9"/>
        <color theme="1"/>
        <rFont val="ＭＳ Ｐゴシック"/>
        <family val="2"/>
        <charset val="128"/>
      </rPr>
      <t>油圧</t>
    </r>
  </si>
  <si>
    <r>
      <rPr>
        <sz val="9"/>
        <color theme="1"/>
        <rFont val="ＭＳ Ｐゴシック"/>
        <family val="2"/>
        <charset val="128"/>
      </rPr>
      <t>室温</t>
    </r>
    <r>
      <rPr>
        <sz val="9"/>
        <color theme="1"/>
        <rFont val="Arial"/>
        <family val="2"/>
      </rPr>
      <t xml:space="preserve">    </t>
    </r>
    <r>
      <rPr>
        <sz val="9"/>
        <color theme="1"/>
        <rFont val="ＭＳ Ｐゴシック"/>
        <family val="2"/>
        <charset val="128"/>
      </rPr>
      <t>乾球</t>
    </r>
  </si>
  <si>
    <r>
      <rPr>
        <sz val="9"/>
        <color theme="1"/>
        <rFont val="ＭＳ Ｐゴシック"/>
        <family val="2"/>
        <charset val="128"/>
      </rPr>
      <t>相対湿度</t>
    </r>
  </si>
  <si>
    <r>
      <rPr>
        <sz val="9"/>
        <color theme="1"/>
        <rFont val="ＭＳ Ｐゴシック"/>
        <family val="2"/>
        <charset val="128"/>
      </rPr>
      <t>大気圧</t>
    </r>
  </si>
  <si>
    <r>
      <rPr>
        <sz val="9"/>
        <rFont val="ＭＳ Ｐゴシック"/>
        <family val="3"/>
        <charset val="128"/>
      </rPr>
      <t>絶対温度</t>
    </r>
    <rPh sb="0" eb="2">
      <t>ゼッタイ</t>
    </rPh>
    <rPh sb="2" eb="4">
      <t>オンド</t>
    </rPh>
    <phoneticPr fontId="5"/>
  </si>
  <si>
    <r>
      <rPr>
        <sz val="9"/>
        <color theme="1"/>
        <rFont val="ＭＳ Ｐゴシック"/>
        <family val="3"/>
        <charset val="128"/>
      </rPr>
      <t>新発熱量</t>
    </r>
    <rPh sb="0" eb="1">
      <t>シン</t>
    </rPh>
    <rPh sb="1" eb="3">
      <t>ハツネツ</t>
    </rPh>
    <rPh sb="3" eb="4">
      <t>リョウ</t>
    </rPh>
    <phoneticPr fontId="3"/>
  </si>
  <si>
    <r>
      <rPr>
        <sz val="9"/>
        <color theme="1"/>
        <rFont val="ＭＳ Ｐゴシック"/>
        <family val="3"/>
        <charset val="128"/>
      </rPr>
      <t>トルク低減率</t>
    </r>
    <rPh sb="3" eb="5">
      <t>テイゲン</t>
    </rPh>
    <rPh sb="5" eb="6">
      <t>リツ</t>
    </rPh>
    <phoneticPr fontId="3"/>
  </si>
  <si>
    <r>
      <t xml:space="preserve">MR20DD </t>
    </r>
    <r>
      <rPr>
        <sz val="9"/>
        <color theme="1"/>
        <rFont val="ＭＳ Ｐゴシック"/>
        <family val="3"/>
        <charset val="128"/>
      </rPr>
      <t>モータリングトルクデータシート</t>
    </r>
    <phoneticPr fontId="3"/>
  </si>
  <si>
    <r>
      <t xml:space="preserve">MR20DD </t>
    </r>
    <r>
      <rPr>
        <sz val="9"/>
        <color theme="1"/>
        <rFont val="ＭＳ Ｐゴシック"/>
        <family val="3"/>
        <charset val="128"/>
      </rPr>
      <t>モータリング省燃費性計算シート</t>
    </r>
    <rPh sb="13" eb="14">
      <t>ショウ</t>
    </rPh>
    <rPh sb="14" eb="16">
      <t>ネンピ</t>
    </rPh>
    <rPh sb="16" eb="17">
      <t>セイ</t>
    </rPh>
    <rPh sb="17" eb="19">
      <t>ケイサン</t>
    </rPh>
    <phoneticPr fontId="3"/>
  </si>
  <si>
    <r>
      <t xml:space="preserve">MR20DD </t>
    </r>
    <r>
      <rPr>
        <sz val="9"/>
        <color theme="1"/>
        <rFont val="ＭＳ Ｐゴシック"/>
        <family val="3"/>
        <charset val="128"/>
      </rPr>
      <t>モータリング省燃費性報告書</t>
    </r>
    <rPh sb="13" eb="14">
      <t>ショウ</t>
    </rPh>
    <rPh sb="14" eb="16">
      <t>ネンピ</t>
    </rPh>
    <rPh sb="16" eb="17">
      <t>セイ</t>
    </rPh>
    <rPh sb="17" eb="20">
      <t>ホウコクショ</t>
    </rPh>
    <phoneticPr fontId="3"/>
  </si>
  <si>
    <r>
      <rPr>
        <sz val="9"/>
        <color theme="1"/>
        <rFont val="ＭＳ Ｐゴシック"/>
        <family val="3"/>
        <charset val="128"/>
      </rPr>
      <t>参照先平均</t>
    </r>
    <rPh sb="0" eb="2">
      <t>サンショウ</t>
    </rPh>
    <rPh sb="2" eb="3">
      <t>サキ</t>
    </rPh>
    <rPh sb="3" eb="5">
      <t>ヘイキン</t>
    </rPh>
    <phoneticPr fontId="3"/>
  </si>
  <si>
    <r>
      <rPr>
        <sz val="9"/>
        <color theme="1"/>
        <rFont val="ＭＳ Ｐゴシック"/>
        <family val="3"/>
        <charset val="128"/>
      </rPr>
      <t>参照先標準偏差</t>
    </r>
    <rPh sb="0" eb="2">
      <t>サンショウ</t>
    </rPh>
    <rPh sb="2" eb="3">
      <t>サキ</t>
    </rPh>
    <rPh sb="3" eb="5">
      <t>ヒョウジュン</t>
    </rPh>
    <rPh sb="5" eb="7">
      <t>ヘンサ</t>
    </rPh>
    <phoneticPr fontId="3"/>
  </si>
  <si>
    <r>
      <rPr>
        <sz val="9"/>
        <color theme="1"/>
        <rFont val="ＭＳ Ｐゴシック"/>
        <family val="3"/>
        <charset val="128"/>
      </rPr>
      <t>試験機関平均</t>
    </r>
    <rPh sb="0" eb="2">
      <t>シケン</t>
    </rPh>
    <rPh sb="2" eb="4">
      <t>キカン</t>
    </rPh>
    <rPh sb="4" eb="6">
      <t>ヘイキン</t>
    </rPh>
    <phoneticPr fontId="3"/>
  </si>
  <si>
    <r>
      <rPr>
        <sz val="9"/>
        <color theme="1"/>
        <rFont val="ＭＳ Ｐゴシック"/>
        <family val="3"/>
        <charset val="128"/>
      </rPr>
      <t>試験機関標準偏差</t>
    </r>
    <rPh sb="0" eb="2">
      <t>シケン</t>
    </rPh>
    <rPh sb="2" eb="4">
      <t>キカン</t>
    </rPh>
    <rPh sb="4" eb="6">
      <t>ヒョウジュン</t>
    </rPh>
    <rPh sb="6" eb="8">
      <t>ヘンサ</t>
    </rPh>
    <phoneticPr fontId="3"/>
  </si>
  <si>
    <r>
      <t>JASO M 365</t>
    </r>
    <r>
      <rPr>
        <sz val="9"/>
        <color theme="1"/>
        <rFont val="ＭＳ Ｐゴシック"/>
        <family val="3"/>
        <charset val="128"/>
      </rPr>
      <t>では国内モードによる燃費向上率を報告．</t>
    </r>
    <rPh sb="12" eb="14">
      <t>コクナイ</t>
    </rPh>
    <rPh sb="20" eb="22">
      <t>ネンピ</t>
    </rPh>
    <rPh sb="22" eb="24">
      <t>コウジョウ</t>
    </rPh>
    <rPh sb="24" eb="25">
      <t>リツ</t>
    </rPh>
    <rPh sb="26" eb="28">
      <t>ホウコク</t>
    </rPh>
    <phoneticPr fontId="3"/>
  </si>
  <si>
    <t>油温</t>
    <rPh sb="0" eb="1">
      <t>ユ</t>
    </rPh>
    <rPh sb="1" eb="2">
      <t>オン</t>
    </rPh>
    <phoneticPr fontId="3"/>
  </si>
  <si>
    <r>
      <t>N</t>
    </r>
    <r>
      <rPr>
        <sz val="11"/>
        <rFont val="Meiryo UI"/>
        <family val="3"/>
        <charset val="128"/>
      </rPr>
      <t>・</t>
    </r>
    <r>
      <rPr>
        <sz val="11"/>
        <rFont val="Arial"/>
        <family val="2"/>
      </rPr>
      <t>m</t>
    </r>
    <phoneticPr fontId="3"/>
  </si>
  <si>
    <t>Fill measurement results in yellow cells</t>
    <phoneticPr fontId="3"/>
  </si>
  <si>
    <t>Cell E11-E70 are FEI in Japanese mode.  Cell E74-E133 are FEI in European mode.</t>
    <phoneticPr fontId="3"/>
  </si>
  <si>
    <t>試験が適正に行われているか確認するため計算結果とグラフを表示</t>
    <rPh sb="0" eb="2">
      <t>シケン</t>
    </rPh>
    <rPh sb="3" eb="5">
      <t>テキセイ</t>
    </rPh>
    <rPh sb="6" eb="7">
      <t>オコナ</t>
    </rPh>
    <rPh sb="13" eb="15">
      <t>カクニン</t>
    </rPh>
    <rPh sb="19" eb="21">
      <t>ケイサン</t>
    </rPh>
    <rPh sb="21" eb="23">
      <t>ケッカ</t>
    </rPh>
    <rPh sb="28" eb="30">
      <t>ヒョウジ</t>
    </rPh>
    <phoneticPr fontId="3"/>
  </si>
  <si>
    <t>Calculated results and graph are shown to verify measurements.</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</si>
</sst>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0"/>
    <numFmt numFmtId="177" formatCode="m/d;@"/>
    <numFmt numFmtId="178" formatCode="0.0"/>
    <numFmt numFmtId="179" formatCode="0.000"/>
    <numFmt numFmtId="180" formatCode="0.0_ "/>
    <numFmt numFmtId="181" formatCode="0.00_ "/>
    <numFmt numFmtId="182" formatCode="yyyy/m/d;@"/>
  </numFmts>
  <fonts count="29" x14ac:knownFonts="1">
    <font>
      <sz val="11"/>
      <color theme="1"/>
      <name val="ＭＳ Ｐゴシック"/>
      <family val="2"/>
      <charset val="128"/>
      <scheme val="minor"/>
    </font>
    <font>
      <sz val="11"/>
      <color theme="1"/>
      <name val="ＭＳ Ｐゴシック"/>
      <family val="2"/>
      <charset val="128"/>
      <scheme val="minor"/>
    </font>
    <font>
      <sz val="11"/>
      <color rgb="FF9C0006"/>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10"/>
      <color theme="1"/>
      <name val="Arial"/>
      <family val="2"/>
    </font>
    <font>
      <vertAlign val="subscript"/>
      <sz val="10"/>
      <color theme="1"/>
      <name val="Arial"/>
      <family val="2"/>
    </font>
    <font>
      <sz val="10"/>
      <color theme="1"/>
      <name val="ＭＳ Ｐゴシック"/>
      <family val="3"/>
      <charset val="128"/>
    </font>
    <font>
      <sz val="10"/>
      <name val="Arial"/>
      <family val="2"/>
    </font>
    <font>
      <b/>
      <sz val="10"/>
      <color theme="1"/>
      <name val="Arial"/>
      <family val="2"/>
    </font>
    <font>
      <sz val="11"/>
      <color theme="1"/>
      <name val="Arial"/>
      <family val="2"/>
    </font>
    <font>
      <b/>
      <sz val="11"/>
      <color theme="1"/>
      <name val="Arial"/>
      <family val="2"/>
    </font>
    <font>
      <sz val="11"/>
      <name val="Arial"/>
      <family val="2"/>
    </font>
    <font>
      <b/>
      <sz val="11"/>
      <name val="Arial"/>
      <family val="2"/>
    </font>
    <font>
      <b/>
      <sz val="11"/>
      <color rgb="FFFF0000"/>
      <name val="Arial"/>
      <family val="2"/>
    </font>
    <font>
      <vertAlign val="superscript"/>
      <sz val="11"/>
      <name val="Arial"/>
      <family val="2"/>
    </font>
    <font>
      <u/>
      <sz val="14"/>
      <color theme="1"/>
      <name val="Arial"/>
      <family val="2"/>
    </font>
    <font>
      <sz val="11"/>
      <color theme="1"/>
      <name val="ＭＳ Ｐゴシック"/>
      <family val="2"/>
      <scheme val="minor"/>
    </font>
    <font>
      <sz val="9"/>
      <color theme="1"/>
      <name val="Arial"/>
      <family val="2"/>
    </font>
    <font>
      <sz val="9"/>
      <name val="Arial"/>
      <family val="2"/>
    </font>
    <font>
      <sz val="9"/>
      <color theme="1"/>
      <name val="ＭＳ Ｐゴシック"/>
      <family val="3"/>
      <charset val="128"/>
    </font>
    <font>
      <b/>
      <sz val="10"/>
      <name val="Arial"/>
      <family val="2"/>
    </font>
    <font>
      <sz val="9"/>
      <color theme="1"/>
      <name val="ＭＳ Ｐゴシック"/>
      <family val="2"/>
      <charset val="128"/>
    </font>
    <font>
      <sz val="9"/>
      <name val="ＭＳ Ｐゴシック"/>
      <family val="3"/>
      <charset val="128"/>
    </font>
    <font>
      <sz val="11"/>
      <name val="Meiryo UI"/>
      <family val="3"/>
      <charset val="128"/>
    </font>
    <font>
      <sz val="9"/>
      <color theme="1"/>
      <name val="Meiryo UI"/>
      <family val="3"/>
      <charset val="128"/>
    </font>
    <font>
      <b/>
      <sz val="12"/>
      <color theme="1"/>
      <name val="Arial"/>
      <family val="2"/>
    </font>
  </fonts>
  <fills count="10">
    <fill>
      <patternFill patternType="none"/>
    </fill>
    <fill>
      <patternFill patternType="gray125"/>
    </fill>
    <fill>
      <patternFill patternType="solid">
        <fgColor indexed="44"/>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99"/>
        <bgColor indexed="64"/>
      </patternFill>
    </fill>
    <fill>
      <patternFill patternType="solid">
        <fgColor rgb="FF99FF66"/>
        <bgColor indexed="64"/>
      </patternFill>
    </fill>
    <fill>
      <patternFill patternType="solid">
        <fgColor rgb="FF99CCFF"/>
        <bgColor indexed="64"/>
      </patternFill>
    </fill>
    <fill>
      <patternFill patternType="solid">
        <fgColor theme="0" tint="-0.249977111117893"/>
        <bgColor indexed="64"/>
      </patternFill>
    </fill>
  </fills>
  <borders count="52">
    <border>
      <left/>
      <right/>
      <top/>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bottom/>
      <diagonal/>
    </border>
    <border>
      <left style="thin">
        <color indexed="64"/>
      </left>
      <right style="medium">
        <color indexed="64"/>
      </right>
      <top style="double">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top style="medium">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top style="medium">
        <color indexed="64"/>
      </top>
      <bottom style="medium">
        <color indexed="64"/>
      </bottom>
      <diagonal/>
    </border>
    <border>
      <left/>
      <right/>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4" fillId="0" borderId="0"/>
    <xf numFmtId="0" fontId="19" fillId="0" borderId="0"/>
    <xf numFmtId="38" fontId="19" fillId="0" borderId="0" applyFont="0" applyFill="0" applyBorder="0" applyAlignment="0" applyProtection="0">
      <alignment vertical="center"/>
    </xf>
  </cellStyleXfs>
  <cellXfs count="224">
    <xf numFmtId="0" fontId="0" fillId="0" borderId="0" xfId="0">
      <alignment vertical="center"/>
    </xf>
    <xf numFmtId="0" fontId="7" fillId="0" borderId="0" xfId="0" applyFont="1">
      <alignment vertical="center"/>
    </xf>
    <xf numFmtId="0" fontId="7" fillId="0" borderId="0" xfId="0" applyFont="1" applyAlignment="1"/>
    <xf numFmtId="0" fontId="10" fillId="2" borderId="23" xfId="0" applyFont="1" applyFill="1" applyBorder="1" applyAlignment="1">
      <alignment horizontal="center"/>
    </xf>
    <xf numFmtId="0" fontId="10" fillId="2" borderId="24" xfId="0" applyFont="1" applyFill="1" applyBorder="1" applyAlignment="1">
      <alignment horizontal="center"/>
    </xf>
    <xf numFmtId="2" fontId="7" fillId="0" borderId="0" xfId="0" applyNumberFormat="1" applyFont="1" applyAlignment="1"/>
    <xf numFmtId="179" fontId="7" fillId="0" borderId="0" xfId="0" applyNumberFormat="1" applyFont="1">
      <alignment vertical="center"/>
    </xf>
    <xf numFmtId="10" fontId="7" fillId="0" borderId="0" xfId="2" applyNumberFormat="1" applyFont="1">
      <alignment vertical="center"/>
    </xf>
    <xf numFmtId="0" fontId="7" fillId="0" borderId="0" xfId="0" applyFont="1" applyFill="1">
      <alignment vertical="center"/>
    </xf>
    <xf numFmtId="0" fontId="12" fillId="0" borderId="0" xfId="0" applyFont="1">
      <alignment vertical="center"/>
    </xf>
    <xf numFmtId="0" fontId="13" fillId="0" borderId="0" xfId="0" applyFont="1" applyAlignment="1"/>
    <xf numFmtId="0" fontId="12" fillId="0" borderId="0" xfId="0" applyFont="1" applyAlignment="1"/>
    <xf numFmtId="0" fontId="14" fillId="0" borderId="37" xfId="0" applyFont="1" applyBorder="1" applyAlignment="1"/>
    <xf numFmtId="0" fontId="14" fillId="0" borderId="38" xfId="0" applyFont="1" applyBorder="1" applyAlignment="1"/>
    <xf numFmtId="0" fontId="14" fillId="0" borderId="1" xfId="0" applyFont="1" applyBorder="1" applyAlignment="1"/>
    <xf numFmtId="0" fontId="14" fillId="0" borderId="2" xfId="0" applyFont="1" applyBorder="1" applyAlignment="1"/>
    <xf numFmtId="0" fontId="14" fillId="0" borderId="3" xfId="0" applyFont="1" applyBorder="1" applyAlignment="1"/>
    <xf numFmtId="176" fontId="14" fillId="0" borderId="4" xfId="0" applyNumberFormat="1" applyFont="1" applyBorder="1" applyAlignment="1"/>
    <xf numFmtId="176" fontId="14" fillId="0" borderId="5" xfId="0" applyNumberFormat="1" applyFont="1" applyBorder="1" applyAlignment="1"/>
    <xf numFmtId="176" fontId="14" fillId="0" borderId="6" xfId="0" applyNumberFormat="1" applyFont="1" applyFill="1" applyBorder="1" applyAlignment="1"/>
    <xf numFmtId="176" fontId="14" fillId="0" borderId="7" xfId="0" applyNumberFormat="1" applyFont="1" applyBorder="1" applyAlignment="1"/>
    <xf numFmtId="176" fontId="14" fillId="0" borderId="8" xfId="0" applyNumberFormat="1" applyFont="1" applyBorder="1" applyAlignment="1"/>
    <xf numFmtId="176" fontId="14" fillId="0" borderId="16" xfId="0" applyNumberFormat="1" applyFont="1" applyBorder="1" applyAlignment="1"/>
    <xf numFmtId="176" fontId="14" fillId="0" borderId="17" xfId="0" applyNumberFormat="1" applyFont="1" applyBorder="1" applyAlignment="1"/>
    <xf numFmtId="176" fontId="14" fillId="0" borderId="19" xfId="0" applyNumberFormat="1" applyFont="1" applyFill="1" applyBorder="1" applyAlignment="1"/>
    <xf numFmtId="176" fontId="14" fillId="0" borderId="20" xfId="0" applyNumberFormat="1" applyFont="1" applyBorder="1" applyAlignment="1"/>
    <xf numFmtId="0" fontId="15" fillId="0" borderId="0" xfId="0" applyFont="1" applyAlignment="1">
      <alignment horizontal="left"/>
    </xf>
    <xf numFmtId="0" fontId="15" fillId="0" borderId="0" xfId="0" applyFont="1" applyFill="1" applyAlignment="1"/>
    <xf numFmtId="0" fontId="15" fillId="0" borderId="0" xfId="0" applyFont="1" applyAlignment="1"/>
    <xf numFmtId="182" fontId="15" fillId="6" borderId="0" xfId="0" applyNumberFormat="1" applyFont="1" applyFill="1" applyAlignment="1">
      <alignment horizontal="left"/>
    </xf>
    <xf numFmtId="177" fontId="15" fillId="0" borderId="0" xfId="0" applyNumberFormat="1" applyFont="1" applyAlignment="1">
      <alignment horizontal="left"/>
    </xf>
    <xf numFmtId="0" fontId="16" fillId="0" borderId="0" xfId="0" applyFont="1" applyAlignment="1"/>
    <xf numFmtId="0" fontId="14" fillId="2" borderId="21" xfId="0" applyFont="1" applyFill="1" applyBorder="1" applyAlignment="1"/>
    <xf numFmtId="0" fontId="14" fillId="2" borderId="22" xfId="0" applyFont="1" applyFill="1" applyBorder="1" applyAlignment="1">
      <alignment horizontal="center"/>
    </xf>
    <xf numFmtId="0" fontId="14" fillId="2" borderId="24" xfId="0" applyFont="1" applyFill="1" applyBorder="1" applyAlignment="1">
      <alignment horizontal="center"/>
    </xf>
    <xf numFmtId="0" fontId="14" fillId="2" borderId="25" xfId="0" applyFont="1" applyFill="1" applyBorder="1" applyAlignment="1">
      <alignment horizontal="center"/>
    </xf>
    <xf numFmtId="0" fontId="14" fillId="2" borderId="26" xfId="0" applyFont="1" applyFill="1" applyBorder="1" applyAlignment="1"/>
    <xf numFmtId="2" fontId="14" fillId="6" borderId="15" xfId="0" applyNumberFormat="1" applyFont="1" applyFill="1" applyBorder="1" applyAlignment="1">
      <alignment horizontal="center" vertical="center"/>
    </xf>
    <xf numFmtId="2" fontId="14" fillId="6" borderId="27" xfId="0" applyNumberFormat="1" applyFont="1" applyFill="1" applyBorder="1" applyAlignment="1">
      <alignment horizontal="center" vertical="center"/>
    </xf>
    <xf numFmtId="0" fontId="14" fillId="2" borderId="28" xfId="0" applyFont="1" applyFill="1" applyBorder="1" applyAlignment="1"/>
    <xf numFmtId="178" fontId="14" fillId="6" borderId="30" xfId="0" applyNumberFormat="1" applyFont="1" applyFill="1" applyBorder="1" applyAlignment="1">
      <alignment horizontal="center" vertical="center"/>
    </xf>
    <xf numFmtId="178" fontId="12" fillId="6" borderId="30" xfId="0" applyNumberFormat="1" applyFont="1" applyFill="1" applyBorder="1" applyAlignment="1">
      <alignment horizontal="center" vertical="center"/>
    </xf>
    <xf numFmtId="0" fontId="14" fillId="2" borderId="32" xfId="0" applyFont="1" applyFill="1" applyBorder="1" applyAlignment="1"/>
    <xf numFmtId="179" fontId="14" fillId="6" borderId="20" xfId="0" applyNumberFormat="1" applyFont="1" applyFill="1" applyBorder="1" applyAlignment="1">
      <alignment horizontal="center" vertical="center"/>
    </xf>
    <xf numFmtId="179" fontId="12" fillId="6" borderId="20" xfId="0" applyNumberFormat="1" applyFont="1" applyFill="1" applyBorder="1" applyAlignment="1">
      <alignment horizontal="center" vertical="center"/>
    </xf>
    <xf numFmtId="0" fontId="14" fillId="2" borderId="4" xfId="0" applyFont="1" applyFill="1" applyBorder="1" applyAlignment="1"/>
    <xf numFmtId="180" fontId="14" fillId="6" borderId="15" xfId="1" applyNumberFormat="1" applyFont="1" applyFill="1" applyBorder="1" applyAlignment="1">
      <alignment horizontal="center" vertical="center"/>
    </xf>
    <xf numFmtId="0" fontId="14" fillId="2" borderId="33" xfId="0" applyFont="1" applyFill="1" applyBorder="1" applyAlignment="1"/>
    <xf numFmtId="180" fontId="14" fillId="6" borderId="30" xfId="0" applyNumberFormat="1" applyFont="1" applyFill="1" applyBorder="1" applyAlignment="1">
      <alignment horizontal="center" vertical="center"/>
    </xf>
    <xf numFmtId="0" fontId="14" fillId="2" borderId="34" xfId="0" applyFont="1" applyFill="1" applyBorder="1" applyAlignment="1"/>
    <xf numFmtId="180" fontId="14" fillId="6" borderId="20" xfId="1" applyNumberFormat="1" applyFont="1" applyFill="1" applyBorder="1" applyAlignment="1">
      <alignment horizontal="center" vertical="center"/>
    </xf>
    <xf numFmtId="0" fontId="14" fillId="3" borderId="35" xfId="0" applyFont="1" applyFill="1" applyBorder="1" applyAlignment="1"/>
    <xf numFmtId="180" fontId="14" fillId="0" borderId="11" xfId="1" applyNumberFormat="1" applyFont="1" applyFill="1" applyBorder="1" applyAlignment="1">
      <alignment horizontal="center" vertical="center"/>
    </xf>
    <xf numFmtId="0" fontId="14" fillId="3" borderId="26" xfId="0" applyFont="1" applyFill="1" applyBorder="1" applyAlignment="1">
      <alignment vertical="center"/>
    </xf>
    <xf numFmtId="0" fontId="14" fillId="3" borderId="36" xfId="0" applyFont="1" applyFill="1" applyBorder="1" applyAlignment="1">
      <alignment vertical="center"/>
    </xf>
    <xf numFmtId="179" fontId="14" fillId="5" borderId="12" xfId="3" applyNumberFormat="1" applyFont="1" applyFill="1" applyBorder="1" applyAlignment="1">
      <alignment horizontal="center"/>
    </xf>
    <xf numFmtId="0" fontId="14" fillId="3" borderId="32" xfId="0" applyFont="1" applyFill="1" applyBorder="1" applyAlignment="1">
      <alignment vertical="center"/>
    </xf>
    <xf numFmtId="181" fontId="15" fillId="4" borderId="20" xfId="0" applyNumberFormat="1" applyFont="1" applyFill="1" applyBorder="1" applyAlignment="1">
      <alignment horizontal="center" vertical="center"/>
    </xf>
    <xf numFmtId="0" fontId="14" fillId="7" borderId="21" xfId="0" applyFont="1" applyFill="1" applyBorder="1" applyAlignment="1"/>
    <xf numFmtId="0" fontId="14" fillId="7" borderId="22" xfId="0" applyFont="1" applyFill="1" applyBorder="1" applyAlignment="1">
      <alignment horizontal="center"/>
    </xf>
    <xf numFmtId="0" fontId="14" fillId="7" borderId="24" xfId="0" applyFont="1" applyFill="1" applyBorder="1" applyAlignment="1">
      <alignment horizontal="center"/>
    </xf>
    <xf numFmtId="0" fontId="14" fillId="7" borderId="25" xfId="0" applyFont="1" applyFill="1" applyBorder="1" applyAlignment="1">
      <alignment horizontal="center"/>
    </xf>
    <xf numFmtId="0" fontId="14" fillId="7" borderId="26" xfId="0" applyFont="1" applyFill="1" applyBorder="1" applyAlignment="1"/>
    <xf numFmtId="0" fontId="14" fillId="7" borderId="28" xfId="0" applyFont="1" applyFill="1" applyBorder="1" applyAlignment="1"/>
    <xf numFmtId="0" fontId="14" fillId="7" borderId="32" xfId="0" applyFont="1" applyFill="1" applyBorder="1" applyAlignment="1"/>
    <xf numFmtId="0" fontId="14" fillId="7" borderId="4" xfId="0" applyFont="1" applyFill="1" applyBorder="1" applyAlignment="1"/>
    <xf numFmtId="0" fontId="14" fillId="7" borderId="0" xfId="0" applyFont="1" applyFill="1" applyBorder="1" applyAlignment="1"/>
    <xf numFmtId="0" fontId="14" fillId="7" borderId="33" xfId="0" applyFont="1" applyFill="1" applyBorder="1" applyAlignment="1"/>
    <xf numFmtId="0" fontId="14" fillId="7" borderId="34" xfId="0" applyFont="1" applyFill="1" applyBorder="1" applyAlignment="1"/>
    <xf numFmtId="0" fontId="18" fillId="0" borderId="0" xfId="0" applyFont="1">
      <alignment vertical="center"/>
    </xf>
    <xf numFmtId="14" fontId="7" fillId="0" borderId="30" xfId="0" applyNumberFormat="1" applyFont="1" applyBorder="1">
      <alignment vertical="center"/>
    </xf>
    <xf numFmtId="0" fontId="7" fillId="0" borderId="30" xfId="0" applyFont="1" applyBorder="1" applyAlignment="1"/>
    <xf numFmtId="14" fontId="7" fillId="0" borderId="30" xfId="0" applyNumberFormat="1" applyFont="1" applyBorder="1" applyAlignment="1"/>
    <xf numFmtId="2" fontId="7" fillId="0" borderId="30" xfId="2" applyNumberFormat="1" applyFont="1" applyBorder="1" applyAlignment="1"/>
    <xf numFmtId="2" fontId="7" fillId="0" borderId="30" xfId="0" applyNumberFormat="1" applyFont="1" applyBorder="1" applyAlignment="1"/>
    <xf numFmtId="14" fontId="7" fillId="0" borderId="7" xfId="0" applyNumberFormat="1" applyFont="1" applyBorder="1">
      <alignment vertical="center"/>
    </xf>
    <xf numFmtId="0" fontId="7" fillId="0" borderId="7" xfId="0" applyFont="1" applyBorder="1" applyAlignment="1"/>
    <xf numFmtId="179" fontId="7" fillId="0" borderId="30" xfId="0" applyNumberFormat="1" applyFont="1" applyBorder="1">
      <alignment vertical="center"/>
    </xf>
    <xf numFmtId="0" fontId="6" fillId="6" borderId="0" xfId="0" applyFont="1" applyFill="1" applyAlignment="1"/>
    <xf numFmtId="0" fontId="14" fillId="2" borderId="0" xfId="0" applyFont="1" applyFill="1" applyBorder="1" applyAlignment="1">
      <alignment horizontal="center"/>
    </xf>
    <xf numFmtId="0" fontId="14" fillId="7" borderId="0" xfId="0" applyFont="1" applyFill="1" applyBorder="1" applyAlignment="1">
      <alignment horizontal="center"/>
    </xf>
    <xf numFmtId="0" fontId="12" fillId="0" borderId="0" xfId="0" applyFont="1" applyFill="1">
      <alignment vertical="center"/>
    </xf>
    <xf numFmtId="0" fontId="7" fillId="8" borderId="24" xfId="0" applyFont="1" applyFill="1" applyBorder="1" applyAlignment="1"/>
    <xf numFmtId="0" fontId="20" fillId="0" borderId="0" xfId="0" applyFont="1">
      <alignment vertical="center"/>
    </xf>
    <xf numFmtId="0" fontId="20" fillId="8" borderId="24" xfId="0" applyFont="1" applyFill="1" applyBorder="1" applyAlignment="1"/>
    <xf numFmtId="0" fontId="21" fillId="2" borderId="23" xfId="0" applyFont="1" applyFill="1" applyBorder="1" applyAlignment="1">
      <alignment horizontal="center"/>
    </xf>
    <xf numFmtId="0" fontId="21" fillId="2" borderId="24" xfId="0" applyFont="1" applyFill="1" applyBorder="1" applyAlignment="1">
      <alignment horizontal="center"/>
    </xf>
    <xf numFmtId="14" fontId="20" fillId="0" borderId="0" xfId="0" applyNumberFormat="1" applyFont="1">
      <alignment vertical="center"/>
    </xf>
    <xf numFmtId="9" fontId="20" fillId="0" borderId="0" xfId="2" applyFont="1">
      <alignment vertical="center"/>
    </xf>
    <xf numFmtId="2" fontId="20" fillId="0" borderId="0" xfId="2" applyNumberFormat="1" applyFont="1">
      <alignment vertical="center"/>
    </xf>
    <xf numFmtId="2" fontId="20" fillId="0" borderId="0" xfId="0" applyNumberFormat="1" applyFont="1">
      <alignment vertical="center"/>
    </xf>
    <xf numFmtId="0" fontId="7" fillId="0" borderId="30" xfId="0" applyFont="1" applyBorder="1">
      <alignment vertical="center"/>
    </xf>
    <xf numFmtId="0" fontId="7" fillId="0" borderId="7" xfId="0" applyFont="1" applyBorder="1">
      <alignment vertical="center"/>
    </xf>
    <xf numFmtId="0" fontId="7" fillId="0" borderId="15" xfId="0" applyFont="1" applyBorder="1">
      <alignment vertical="center"/>
    </xf>
    <xf numFmtId="0" fontId="13" fillId="0" borderId="0" xfId="0" applyFont="1">
      <alignment vertical="center"/>
    </xf>
    <xf numFmtId="0" fontId="14" fillId="2" borderId="39" xfId="0" applyFont="1" applyFill="1" applyBorder="1" applyAlignment="1"/>
    <xf numFmtId="0" fontId="14" fillId="2" borderId="36" xfId="0" applyFont="1" applyFill="1" applyBorder="1" applyAlignment="1"/>
    <xf numFmtId="0" fontId="14" fillId="3" borderId="40" xfId="0" applyFont="1" applyFill="1" applyBorder="1" applyAlignment="1"/>
    <xf numFmtId="0" fontId="14" fillId="3" borderId="34" xfId="0" applyFont="1" applyFill="1" applyBorder="1" applyAlignment="1">
      <alignment vertical="center"/>
    </xf>
    <xf numFmtId="2" fontId="14" fillId="6" borderId="14" xfId="0" applyNumberFormat="1" applyFont="1" applyFill="1" applyBorder="1" applyAlignment="1">
      <alignment horizontal="center" vertical="center"/>
    </xf>
    <xf numFmtId="2" fontId="14" fillId="6" borderId="13" xfId="0" applyNumberFormat="1" applyFont="1" applyFill="1" applyBorder="1" applyAlignment="1">
      <alignment horizontal="center" vertical="center"/>
    </xf>
    <xf numFmtId="178" fontId="14" fillId="6" borderId="29" xfId="0" applyNumberFormat="1" applyFont="1" applyFill="1" applyBorder="1" applyAlignment="1">
      <alignment horizontal="center" vertical="center"/>
    </xf>
    <xf numFmtId="178" fontId="14" fillId="6" borderId="31" xfId="0" applyNumberFormat="1" applyFont="1" applyFill="1" applyBorder="1" applyAlignment="1">
      <alignment horizontal="center" vertical="center"/>
    </xf>
    <xf numFmtId="179" fontId="14" fillId="6" borderId="18" xfId="0" applyNumberFormat="1" applyFont="1" applyFill="1" applyBorder="1" applyAlignment="1">
      <alignment horizontal="center" vertical="center"/>
    </xf>
    <xf numFmtId="179" fontId="14" fillId="6" borderId="17" xfId="0" applyNumberFormat="1" applyFont="1" applyFill="1" applyBorder="1" applyAlignment="1">
      <alignment horizontal="center" vertical="center"/>
    </xf>
    <xf numFmtId="180" fontId="14" fillId="6" borderId="14" xfId="1" applyNumberFormat="1" applyFont="1" applyFill="1" applyBorder="1" applyAlignment="1">
      <alignment horizontal="center" vertical="center"/>
    </xf>
    <xf numFmtId="180" fontId="14" fillId="6" borderId="13" xfId="1" applyNumberFormat="1" applyFont="1" applyFill="1" applyBorder="1" applyAlignment="1">
      <alignment horizontal="center" vertical="center"/>
    </xf>
    <xf numFmtId="180" fontId="14" fillId="6" borderId="29" xfId="0" applyNumberFormat="1" applyFont="1" applyFill="1" applyBorder="1" applyAlignment="1">
      <alignment horizontal="center" vertical="center"/>
    </xf>
    <xf numFmtId="180" fontId="14" fillId="6" borderId="31" xfId="0" applyNumberFormat="1" applyFont="1" applyFill="1" applyBorder="1" applyAlignment="1">
      <alignment horizontal="center" vertical="center"/>
    </xf>
    <xf numFmtId="180" fontId="14" fillId="6" borderId="18" xfId="1" applyNumberFormat="1" applyFont="1" applyFill="1" applyBorder="1" applyAlignment="1">
      <alignment horizontal="center" vertical="center"/>
    </xf>
    <xf numFmtId="180" fontId="14" fillId="6" borderId="17" xfId="1" applyNumberFormat="1" applyFont="1" applyFill="1" applyBorder="1" applyAlignment="1">
      <alignment horizontal="center" vertical="center"/>
    </xf>
    <xf numFmtId="180" fontId="14" fillId="0" borderId="10" xfId="1" applyNumberFormat="1" applyFont="1" applyFill="1" applyBorder="1" applyAlignment="1">
      <alignment horizontal="center" vertical="center"/>
    </xf>
    <xf numFmtId="180" fontId="14" fillId="0" borderId="41" xfId="1" applyNumberFormat="1" applyFont="1" applyFill="1" applyBorder="1" applyAlignment="1">
      <alignment horizontal="center" vertical="center"/>
    </xf>
    <xf numFmtId="179" fontId="14" fillId="5" borderId="10" xfId="3" applyNumberFormat="1" applyFont="1" applyFill="1" applyBorder="1" applyAlignment="1">
      <alignment horizontal="center"/>
    </xf>
    <xf numFmtId="179" fontId="14" fillId="5" borderId="9" xfId="3" applyNumberFormat="1" applyFont="1" applyFill="1" applyBorder="1" applyAlignment="1">
      <alignment horizontal="center"/>
    </xf>
    <xf numFmtId="181" fontId="15" fillId="4" borderId="18" xfId="0" applyNumberFormat="1" applyFont="1" applyFill="1" applyBorder="1" applyAlignment="1">
      <alignment horizontal="center" vertical="center"/>
    </xf>
    <xf numFmtId="181" fontId="15" fillId="4" borderId="17" xfId="0" applyNumberFormat="1" applyFont="1" applyFill="1" applyBorder="1" applyAlignment="1">
      <alignment horizontal="center" vertical="center"/>
    </xf>
    <xf numFmtId="0" fontId="14" fillId="7" borderId="39" xfId="0" applyFont="1" applyFill="1" applyBorder="1" applyAlignment="1"/>
    <xf numFmtId="0" fontId="14" fillId="7" borderId="36" xfId="0" applyFont="1" applyFill="1" applyBorder="1" applyAlignment="1"/>
    <xf numFmtId="0" fontId="7" fillId="0" borderId="42" xfId="0" applyFont="1" applyBorder="1">
      <alignment vertical="center"/>
    </xf>
    <xf numFmtId="0" fontId="7" fillId="0" borderId="43" xfId="0" applyFont="1" applyBorder="1">
      <alignment vertical="center"/>
    </xf>
    <xf numFmtId="0" fontId="7" fillId="0" borderId="11" xfId="0" applyFont="1" applyBorder="1">
      <alignment vertical="center"/>
    </xf>
    <xf numFmtId="0" fontId="7" fillId="0" borderId="44" xfId="0" applyFont="1" applyBorder="1">
      <alignment vertical="center"/>
    </xf>
    <xf numFmtId="0" fontId="7" fillId="0" borderId="0" xfId="0" applyFont="1" applyBorder="1">
      <alignment vertical="center"/>
    </xf>
    <xf numFmtId="0" fontId="7" fillId="0" borderId="45" xfId="0" applyFont="1" applyBorder="1">
      <alignment vertical="center"/>
    </xf>
    <xf numFmtId="179" fontId="7" fillId="0" borderId="0" xfId="0" applyNumberFormat="1" applyFont="1" applyFill="1" applyBorder="1">
      <alignment vertical="center"/>
    </xf>
    <xf numFmtId="0" fontId="7" fillId="0" borderId="0" xfId="0" applyFont="1" applyFill="1" applyBorder="1">
      <alignment vertical="center"/>
    </xf>
    <xf numFmtId="0" fontId="7" fillId="0" borderId="46" xfId="0" applyFont="1" applyBorder="1">
      <alignment vertical="center"/>
    </xf>
    <xf numFmtId="0" fontId="7" fillId="0" borderId="40" xfId="0" applyFont="1" applyBorder="1">
      <alignment vertical="center"/>
    </xf>
    <xf numFmtId="0" fontId="7" fillId="0" borderId="6" xfId="0" applyFont="1" applyBorder="1">
      <alignment vertical="center"/>
    </xf>
    <xf numFmtId="0" fontId="7" fillId="0" borderId="47" xfId="0" applyFont="1" applyBorder="1">
      <alignment vertical="center"/>
    </xf>
    <xf numFmtId="0" fontId="7" fillId="0" borderId="33" xfId="0" applyFont="1" applyBorder="1">
      <alignment vertical="center"/>
    </xf>
    <xf numFmtId="2" fontId="7" fillId="0" borderId="33" xfId="0" applyNumberFormat="1" applyFont="1" applyBorder="1">
      <alignment vertical="center"/>
    </xf>
    <xf numFmtId="0" fontId="7" fillId="0" borderId="33" xfId="0" applyFont="1" applyBorder="1" applyAlignment="1"/>
    <xf numFmtId="0" fontId="7" fillId="0" borderId="48" xfId="0" applyFont="1" applyBorder="1">
      <alignment vertical="center"/>
    </xf>
    <xf numFmtId="0" fontId="7" fillId="0" borderId="44" xfId="0" applyFont="1" applyFill="1" applyBorder="1">
      <alignment vertical="center"/>
    </xf>
    <xf numFmtId="10" fontId="7" fillId="0" borderId="0" xfId="2" applyNumberFormat="1" applyFont="1" applyBorder="1">
      <alignment vertical="center"/>
    </xf>
    <xf numFmtId="179" fontId="7" fillId="0" borderId="0" xfId="0" applyNumberFormat="1" applyFont="1" applyBorder="1">
      <alignment vertical="center"/>
    </xf>
    <xf numFmtId="0" fontId="7" fillId="3" borderId="44" xfId="0" applyFont="1" applyFill="1" applyBorder="1">
      <alignment vertical="center"/>
    </xf>
    <xf numFmtId="0" fontId="7" fillId="3" borderId="0" xfId="0" applyFont="1" applyFill="1" applyBorder="1">
      <alignment vertical="center"/>
    </xf>
    <xf numFmtId="10" fontId="11" fillId="3" borderId="0" xfId="2" applyNumberFormat="1" applyFont="1" applyFill="1" applyBorder="1">
      <alignment vertical="center"/>
    </xf>
    <xf numFmtId="10" fontId="7" fillId="3" borderId="0" xfId="2" applyNumberFormat="1" applyFont="1" applyFill="1" applyBorder="1">
      <alignment vertical="center"/>
    </xf>
    <xf numFmtId="179" fontId="7" fillId="3" borderId="0" xfId="0" applyNumberFormat="1" applyFont="1" applyFill="1" applyBorder="1">
      <alignment vertical="center"/>
    </xf>
    <xf numFmtId="0" fontId="7" fillId="3" borderId="45" xfId="0" applyFont="1" applyFill="1" applyBorder="1">
      <alignment vertical="center"/>
    </xf>
    <xf numFmtId="0" fontId="7" fillId="3" borderId="46" xfId="0" applyFont="1" applyFill="1" applyBorder="1">
      <alignment vertical="center"/>
    </xf>
    <xf numFmtId="0" fontId="7" fillId="3" borderId="40" xfId="0" applyFont="1" applyFill="1" applyBorder="1">
      <alignment vertical="center"/>
    </xf>
    <xf numFmtId="10" fontId="7" fillId="3" borderId="40" xfId="2" applyNumberFormat="1" applyFont="1" applyFill="1" applyBorder="1">
      <alignment vertical="center"/>
    </xf>
    <xf numFmtId="179" fontId="7" fillId="3" borderId="40" xfId="0" applyNumberFormat="1" applyFont="1" applyFill="1" applyBorder="1">
      <alignment vertical="center"/>
    </xf>
    <xf numFmtId="0" fontId="7" fillId="3" borderId="6" xfId="0" applyFont="1" applyFill="1" applyBorder="1">
      <alignment vertical="center"/>
    </xf>
    <xf numFmtId="0" fontId="7" fillId="0" borderId="33" xfId="0" applyFont="1" applyBorder="1" applyAlignment="1">
      <alignment vertical="center" wrapText="1"/>
    </xf>
    <xf numFmtId="14" fontId="7" fillId="0" borderId="0" xfId="0" applyNumberFormat="1" applyFont="1" applyBorder="1">
      <alignment vertical="center"/>
    </xf>
    <xf numFmtId="14" fontId="7" fillId="3" borderId="0" xfId="0" applyNumberFormat="1" applyFont="1" applyFill="1" applyBorder="1">
      <alignment vertical="center"/>
    </xf>
    <xf numFmtId="14" fontId="7" fillId="3" borderId="40" xfId="0" applyNumberFormat="1" applyFont="1" applyFill="1" applyBorder="1">
      <alignment vertical="center"/>
    </xf>
    <xf numFmtId="0" fontId="7" fillId="0" borderId="47" xfId="0" applyFont="1" applyBorder="1" applyAlignment="1">
      <alignment vertical="center" wrapText="1"/>
    </xf>
    <xf numFmtId="179" fontId="7" fillId="0" borderId="44" xfId="0" applyNumberFormat="1" applyFont="1" applyBorder="1">
      <alignment vertical="center"/>
    </xf>
    <xf numFmtId="179" fontId="7" fillId="3" borderId="44" xfId="0" applyNumberFormat="1" applyFont="1" applyFill="1" applyBorder="1">
      <alignment vertical="center"/>
    </xf>
    <xf numFmtId="179" fontId="7" fillId="3" borderId="46" xfId="0" applyNumberFormat="1" applyFont="1" applyFill="1" applyBorder="1">
      <alignment vertical="center"/>
    </xf>
    <xf numFmtId="0" fontId="15" fillId="6" borderId="0" xfId="0" applyFont="1" applyFill="1" applyAlignment="1"/>
    <xf numFmtId="0" fontId="6" fillId="0" borderId="0" xfId="0" applyFont="1" applyFill="1" applyAlignment="1"/>
    <xf numFmtId="0" fontId="12" fillId="6" borderId="0" xfId="0" applyFont="1" applyFill="1" applyAlignment="1">
      <alignment horizontal="center" vertical="center"/>
    </xf>
    <xf numFmtId="0" fontId="12" fillId="0" borderId="0" xfId="0" applyFont="1" applyBorder="1">
      <alignment vertical="center"/>
    </xf>
    <xf numFmtId="0" fontId="13" fillId="8" borderId="0" xfId="0" applyFont="1" applyFill="1">
      <alignment vertical="center"/>
    </xf>
    <xf numFmtId="0" fontId="13" fillId="8" borderId="49" xfId="0" applyFont="1" applyFill="1" applyBorder="1">
      <alignment vertical="center"/>
    </xf>
    <xf numFmtId="2" fontId="7" fillId="0" borderId="7" xfId="0" applyNumberFormat="1" applyFont="1" applyBorder="1" applyAlignment="1"/>
    <xf numFmtId="176" fontId="7" fillId="0" borderId="0" xfId="0" applyNumberFormat="1" applyFont="1" applyFill="1" applyBorder="1">
      <alignment vertical="center"/>
    </xf>
    <xf numFmtId="2" fontId="20" fillId="0" borderId="30" xfId="0" applyNumberFormat="1" applyFont="1" applyBorder="1">
      <alignment vertical="center"/>
    </xf>
    <xf numFmtId="0" fontId="20" fillId="0" borderId="30" xfId="0" applyFont="1" applyBorder="1">
      <alignment vertical="center"/>
    </xf>
    <xf numFmtId="10" fontId="11" fillId="3" borderId="40" xfId="2" applyNumberFormat="1" applyFont="1" applyFill="1" applyBorder="1">
      <alignment vertical="center"/>
    </xf>
    <xf numFmtId="182" fontId="23" fillId="6" borderId="0" xfId="0" applyNumberFormat="1" applyFont="1" applyFill="1" applyAlignment="1">
      <alignment horizontal="left"/>
    </xf>
    <xf numFmtId="0" fontId="7" fillId="8" borderId="44" xfId="0" applyFont="1" applyFill="1" applyBorder="1">
      <alignment vertical="center"/>
    </xf>
    <xf numFmtId="14" fontId="7" fillId="8" borderId="0" xfId="0" applyNumberFormat="1" applyFont="1" applyFill="1" applyBorder="1">
      <alignment vertical="center"/>
    </xf>
    <xf numFmtId="0" fontId="7" fillId="8" borderId="0" xfId="0" applyFont="1" applyFill="1" applyBorder="1">
      <alignment vertical="center"/>
    </xf>
    <xf numFmtId="10" fontId="11" fillId="8" borderId="0" xfId="2" applyNumberFormat="1" applyFont="1" applyFill="1" applyBorder="1">
      <alignment vertical="center"/>
    </xf>
    <xf numFmtId="10" fontId="7" fillId="8" borderId="0" xfId="2" applyNumberFormat="1" applyFont="1" applyFill="1" applyBorder="1">
      <alignment vertical="center"/>
    </xf>
    <xf numFmtId="179" fontId="7" fillId="8" borderId="44" xfId="0" applyNumberFormat="1" applyFont="1" applyFill="1" applyBorder="1">
      <alignment vertical="center"/>
    </xf>
    <xf numFmtId="179" fontId="7" fillId="8" borderId="0" xfId="0" applyNumberFormat="1" applyFont="1" applyFill="1" applyBorder="1">
      <alignment vertical="center"/>
    </xf>
    <xf numFmtId="0" fontId="7" fillId="8" borderId="45" xfId="0" applyFont="1" applyFill="1" applyBorder="1">
      <alignment vertical="center"/>
    </xf>
    <xf numFmtId="0" fontId="7" fillId="8" borderId="46" xfId="0" applyFont="1" applyFill="1" applyBorder="1">
      <alignment vertical="center"/>
    </xf>
    <xf numFmtId="14" fontId="7" fillId="8" borderId="40" xfId="0" applyNumberFormat="1" applyFont="1" applyFill="1" applyBorder="1">
      <alignment vertical="center"/>
    </xf>
    <xf numFmtId="0" fontId="7" fillId="8" borderId="40" xfId="0" applyFont="1" applyFill="1" applyBorder="1">
      <alignment vertical="center"/>
    </xf>
    <xf numFmtId="10" fontId="11" fillId="8" borderId="40" xfId="2" applyNumberFormat="1" applyFont="1" applyFill="1" applyBorder="1">
      <alignment vertical="center"/>
    </xf>
    <xf numFmtId="10" fontId="7" fillId="8" borderId="40" xfId="2" applyNumberFormat="1" applyFont="1" applyFill="1" applyBorder="1">
      <alignment vertical="center"/>
    </xf>
    <xf numFmtId="179" fontId="7" fillId="8" borderId="46" xfId="0" applyNumberFormat="1" applyFont="1" applyFill="1" applyBorder="1">
      <alignment vertical="center"/>
    </xf>
    <xf numFmtId="179" fontId="7" fillId="8" borderId="40" xfId="0" applyNumberFormat="1" applyFont="1" applyFill="1" applyBorder="1">
      <alignment vertical="center"/>
    </xf>
    <xf numFmtId="0" fontId="7" fillId="8" borderId="6" xfId="0" applyFont="1" applyFill="1" applyBorder="1">
      <alignment vertical="center"/>
    </xf>
    <xf numFmtId="14" fontId="7" fillId="0" borderId="43" xfId="0" applyNumberFormat="1" applyFont="1" applyBorder="1">
      <alignment vertical="center"/>
    </xf>
    <xf numFmtId="10" fontId="7" fillId="0" borderId="43" xfId="2" applyNumberFormat="1" applyFont="1" applyBorder="1">
      <alignment vertical="center"/>
    </xf>
    <xf numFmtId="179" fontId="7" fillId="0" borderId="42" xfId="0" applyNumberFormat="1" applyFont="1" applyBorder="1">
      <alignment vertical="center"/>
    </xf>
    <xf numFmtId="179" fontId="7" fillId="0" borderId="43" xfId="0" applyNumberFormat="1" applyFont="1" applyBorder="1">
      <alignment vertical="center"/>
    </xf>
    <xf numFmtId="14" fontId="7" fillId="0" borderId="0" xfId="0" applyNumberFormat="1" applyFont="1" applyBorder="1" applyAlignment="1"/>
    <xf numFmtId="0" fontId="7" fillId="0" borderId="0" xfId="0" applyFont="1" applyBorder="1" applyAlignment="1"/>
    <xf numFmtId="2" fontId="7" fillId="0" borderId="0" xfId="0" applyNumberFormat="1" applyFont="1" applyBorder="1" applyAlignment="1"/>
    <xf numFmtId="0" fontId="12" fillId="0" borderId="30" xfId="0" applyFont="1" applyBorder="1">
      <alignment vertical="center"/>
    </xf>
    <xf numFmtId="0" fontId="10" fillId="9" borderId="6" xfId="0" applyFont="1" applyFill="1" applyBorder="1" applyAlignment="1">
      <alignment horizontal="center" vertical="center"/>
    </xf>
    <xf numFmtId="0" fontId="20" fillId="0" borderId="0" xfId="0" applyFont="1" applyBorder="1">
      <alignment vertical="center"/>
    </xf>
    <xf numFmtId="178" fontId="12" fillId="0" borderId="0" xfId="0" applyNumberFormat="1" applyFont="1">
      <alignment vertical="center"/>
    </xf>
    <xf numFmtId="14" fontId="20" fillId="0" borderId="7" xfId="0" applyNumberFormat="1" applyFont="1" applyBorder="1">
      <alignment vertical="center"/>
    </xf>
    <xf numFmtId="0" fontId="7" fillId="8" borderId="22" xfId="0" applyFont="1" applyFill="1" applyBorder="1" applyAlignment="1"/>
    <xf numFmtId="0" fontId="21" fillId="2" borderId="25" xfId="0" applyFont="1" applyFill="1" applyBorder="1" applyAlignment="1">
      <alignment horizontal="center"/>
    </xf>
    <xf numFmtId="178" fontId="20" fillId="0" borderId="30" xfId="0" applyNumberFormat="1" applyFont="1" applyBorder="1">
      <alignment vertical="center"/>
    </xf>
    <xf numFmtId="0" fontId="21" fillId="2" borderId="51" xfId="0" applyFont="1" applyFill="1" applyBorder="1" applyAlignment="1">
      <alignment horizontal="center"/>
    </xf>
    <xf numFmtId="0" fontId="12" fillId="0" borderId="42" xfId="0" applyFont="1" applyBorder="1">
      <alignment vertical="center"/>
    </xf>
    <xf numFmtId="0" fontId="12" fillId="0" borderId="43" xfId="0" applyFont="1" applyBorder="1">
      <alignment vertical="center"/>
    </xf>
    <xf numFmtId="0" fontId="12" fillId="0" borderId="11" xfId="0" applyFont="1" applyBorder="1">
      <alignment vertical="center"/>
    </xf>
    <xf numFmtId="0" fontId="12" fillId="0" borderId="44" xfId="0" applyFont="1" applyBorder="1">
      <alignment vertical="center"/>
    </xf>
    <xf numFmtId="0" fontId="12" fillId="0" borderId="45" xfId="0" applyFont="1" applyBorder="1">
      <alignment vertical="center"/>
    </xf>
    <xf numFmtId="0" fontId="12" fillId="0" borderId="46" xfId="0" applyFont="1" applyBorder="1">
      <alignment vertical="center"/>
    </xf>
    <xf numFmtId="0" fontId="12" fillId="0" borderId="40" xfId="0" applyFont="1" applyBorder="1">
      <alignment vertical="center"/>
    </xf>
    <xf numFmtId="0" fontId="12" fillId="0" borderId="6" xfId="0" applyFont="1" applyBorder="1">
      <alignment vertical="center"/>
    </xf>
    <xf numFmtId="0" fontId="14" fillId="2" borderId="0" xfId="0" applyFont="1" applyFill="1" applyBorder="1" applyAlignment="1"/>
    <xf numFmtId="0" fontId="13" fillId="8" borderId="0" xfId="0" applyFont="1" applyFill="1" applyBorder="1">
      <alignment vertical="center"/>
    </xf>
    <xf numFmtId="0" fontId="20" fillId="8" borderId="30" xfId="0" applyFont="1" applyFill="1" applyBorder="1">
      <alignment vertical="center"/>
    </xf>
    <xf numFmtId="0" fontId="20" fillId="0" borderId="30" xfId="0" applyFont="1" applyBorder="1" applyAlignment="1">
      <alignment vertical="center" wrapText="1"/>
    </xf>
    <xf numFmtId="0" fontId="25" fillId="0" borderId="30" xfId="0" applyFont="1" applyBorder="1" applyAlignment="1">
      <alignment vertical="center" wrapText="1"/>
    </xf>
    <xf numFmtId="0" fontId="22" fillId="0" borderId="30" xfId="0" applyFont="1" applyBorder="1" applyAlignment="1">
      <alignment vertical="center" wrapText="1"/>
    </xf>
    <xf numFmtId="0" fontId="22" fillId="0" borderId="30" xfId="0" applyFont="1" applyBorder="1">
      <alignment vertical="center"/>
    </xf>
    <xf numFmtId="0" fontId="20" fillId="0" borderId="0" xfId="0" applyFont="1" applyAlignment="1">
      <alignment vertical="center" wrapText="1"/>
    </xf>
    <xf numFmtId="0" fontId="20" fillId="0" borderId="30" xfId="0" applyFont="1" applyFill="1" applyBorder="1" applyAlignment="1">
      <alignment vertical="center" wrapText="1"/>
    </xf>
    <xf numFmtId="0" fontId="22" fillId="0" borderId="30" xfId="0" applyFont="1" applyFill="1" applyBorder="1" applyAlignment="1">
      <alignment vertical="center" wrapText="1"/>
    </xf>
    <xf numFmtId="0" fontId="27" fillId="0" borderId="30" xfId="0" applyFont="1" applyFill="1" applyBorder="1" applyAlignment="1">
      <alignment vertical="center" wrapText="1"/>
    </xf>
    <xf numFmtId="0" fontId="28" fillId="0" borderId="0" xfId="0" applyFont="1">
      <alignment vertical="center"/>
    </xf>
    <xf numFmtId="0" fontId="7" fillId="0" borderId="33"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50" xfId="0" applyFont="1" applyBorder="1" applyAlignment="1">
      <alignment horizontal="center" vertical="center" wrapText="1"/>
    </xf>
  </cellXfs>
  <cellStyles count="6">
    <cellStyle name="パーセント" xfId="2" builtinId="5"/>
    <cellStyle name="桁区切り" xfId="1" builtinId="6"/>
    <cellStyle name="桁区切り 2" xfId="5"/>
    <cellStyle name="標準" xfId="0" builtinId="0"/>
    <cellStyle name="標準 2" xfId="3"/>
    <cellStyle name="標準 3" xfId="4"/>
  </cellStyles>
  <dxfs count="0"/>
  <tableStyles count="0" defaultTableStyle="TableStyleMedium2" defaultPivotStyle="PivotStyleLight16"/>
  <colors>
    <mruColors>
      <color rgb="FF99FF66"/>
      <color rgb="FF99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mn-ea"/>
                <a:cs typeface="+mn-cs"/>
              </a:defRPr>
            </a:pPr>
            <a:r>
              <a:rPr lang="en-US"/>
              <a:t>50°C</a:t>
            </a:r>
            <a:endParaRPr lang="ja-JP"/>
          </a:p>
        </c:rich>
      </c:tx>
      <c:overlay val="0"/>
      <c:spPr>
        <a:noFill/>
        <a:ln>
          <a:noFill/>
        </a:ln>
        <a:effectLst/>
      </c:spPr>
      <c:txPr>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4834501355780175"/>
          <c:y val="8.9978331618148527E-2"/>
          <c:w val="0.79298840769903767"/>
          <c:h val="0.52144739431859188"/>
        </c:manualLayout>
      </c:layout>
      <c:scatterChart>
        <c:scatterStyle val="lineMarker"/>
        <c:varyColors val="0"/>
        <c:ser>
          <c:idx val="0"/>
          <c:order val="0"/>
          <c:tx>
            <c:strRef>
              <c:f>Verify!$D$7</c:f>
              <c:strCache>
                <c:ptCount val="1"/>
                <c:pt idx="0">
                  <c:v>GE108A</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Verify!$E$6:$N$6</c:f>
              <c:numCache>
                <c:formatCode>General</c:formatCode>
                <c:ptCount val="10"/>
                <c:pt idx="0">
                  <c:v>650</c:v>
                </c:pt>
                <c:pt idx="1">
                  <c:v>800</c:v>
                </c:pt>
                <c:pt idx="2">
                  <c:v>1000</c:v>
                </c:pt>
                <c:pt idx="3">
                  <c:v>1200</c:v>
                </c:pt>
                <c:pt idx="4">
                  <c:v>1400</c:v>
                </c:pt>
                <c:pt idx="5">
                  <c:v>1600</c:v>
                </c:pt>
                <c:pt idx="6">
                  <c:v>1800</c:v>
                </c:pt>
                <c:pt idx="7">
                  <c:v>2000</c:v>
                </c:pt>
                <c:pt idx="8">
                  <c:v>2400</c:v>
                </c:pt>
                <c:pt idx="9">
                  <c:v>2800</c:v>
                </c:pt>
              </c:numCache>
            </c:numRef>
          </c:xVal>
          <c:yVal>
            <c:numRef>
              <c:f>Verify!$E$7:$N$7</c:f>
              <c:numCache>
                <c:formatCode>0%</c:formatCode>
                <c:ptCount val="10"/>
                <c:pt idx="0">
                  <c:v>0.17020583418194224</c:v>
                </c:pt>
                <c:pt idx="1">
                  <c:v>0.15171859037557747</c:v>
                </c:pt>
                <c:pt idx="2">
                  <c:v>0.13488535464174503</c:v>
                </c:pt>
                <c:pt idx="3">
                  <c:v>0.12014859614431429</c:v>
                </c:pt>
                <c:pt idx="4">
                  <c:v>0.11691834801998488</c:v>
                </c:pt>
                <c:pt idx="5">
                  <c:v>0.10691221659870287</c:v>
                </c:pt>
                <c:pt idx="6">
                  <c:v>0.10139723422057216</c:v>
                </c:pt>
                <c:pt idx="7">
                  <c:v>9.3173522886757357E-2</c:v>
                </c:pt>
                <c:pt idx="8">
                  <c:v>8.5708457521030568E-2</c:v>
                </c:pt>
                <c:pt idx="9">
                  <c:v>7.7511772916536534E-2</c:v>
                </c:pt>
              </c:numCache>
            </c:numRef>
          </c:yVal>
          <c:smooth val="0"/>
        </c:ser>
        <c:ser>
          <c:idx val="1"/>
          <c:order val="1"/>
          <c:tx>
            <c:strRef>
              <c:f>Verify!$D$8</c:f>
              <c:strCache>
                <c:ptCount val="1"/>
                <c:pt idx="0">
                  <c:v>GE116</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Verify!$E$6:$N$6</c:f>
              <c:numCache>
                <c:formatCode>General</c:formatCode>
                <c:ptCount val="10"/>
                <c:pt idx="0">
                  <c:v>650</c:v>
                </c:pt>
                <c:pt idx="1">
                  <c:v>800</c:v>
                </c:pt>
                <c:pt idx="2">
                  <c:v>1000</c:v>
                </c:pt>
                <c:pt idx="3">
                  <c:v>1200</c:v>
                </c:pt>
                <c:pt idx="4">
                  <c:v>1400</c:v>
                </c:pt>
                <c:pt idx="5">
                  <c:v>1600</c:v>
                </c:pt>
                <c:pt idx="6">
                  <c:v>1800</c:v>
                </c:pt>
                <c:pt idx="7">
                  <c:v>2000</c:v>
                </c:pt>
                <c:pt idx="8">
                  <c:v>2400</c:v>
                </c:pt>
                <c:pt idx="9">
                  <c:v>2800</c:v>
                </c:pt>
              </c:numCache>
            </c:numRef>
          </c:xVal>
          <c:yVal>
            <c:numRef>
              <c:f>Verify!$E$8:$N$8</c:f>
              <c:numCache>
                <c:formatCode>0%</c:formatCode>
                <c:ptCount val="10"/>
                <c:pt idx="0">
                  <c:v>0.16037691204882659</c:v>
                </c:pt>
                <c:pt idx="1">
                  <c:v>0.13921242994162455</c:v>
                </c:pt>
                <c:pt idx="2">
                  <c:v>0.1201048842915247</c:v>
                </c:pt>
                <c:pt idx="3">
                  <c:v>0.11150851091001932</c:v>
                </c:pt>
                <c:pt idx="4">
                  <c:v>9.7394174066513836E-2</c:v>
                </c:pt>
                <c:pt idx="5">
                  <c:v>9.1683693926146656E-2</c:v>
                </c:pt>
                <c:pt idx="6">
                  <c:v>8.7288581420290515E-2</c:v>
                </c:pt>
                <c:pt idx="7">
                  <c:v>7.9015120367262895E-2</c:v>
                </c:pt>
                <c:pt idx="8">
                  <c:v>6.910669418158491E-2</c:v>
                </c:pt>
                <c:pt idx="9">
                  <c:v>6.1779152956793565E-2</c:v>
                </c:pt>
              </c:numCache>
            </c:numRef>
          </c:yVal>
          <c:smooth val="0"/>
        </c:ser>
        <c:ser>
          <c:idx val="2"/>
          <c:order val="2"/>
          <c:tx>
            <c:strRef>
              <c:f>Verify!$D$9</c:f>
              <c:strCache>
                <c:ptCount val="1"/>
                <c:pt idx="0">
                  <c:v>0</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Verify!$E$6:$N$6</c:f>
              <c:numCache>
                <c:formatCode>General</c:formatCode>
                <c:ptCount val="10"/>
                <c:pt idx="0">
                  <c:v>650</c:v>
                </c:pt>
                <c:pt idx="1">
                  <c:v>800</c:v>
                </c:pt>
                <c:pt idx="2">
                  <c:v>1000</c:v>
                </c:pt>
                <c:pt idx="3">
                  <c:v>1200</c:v>
                </c:pt>
                <c:pt idx="4">
                  <c:v>1400</c:v>
                </c:pt>
                <c:pt idx="5">
                  <c:v>1600</c:v>
                </c:pt>
                <c:pt idx="6">
                  <c:v>1800</c:v>
                </c:pt>
                <c:pt idx="7">
                  <c:v>2000</c:v>
                </c:pt>
                <c:pt idx="8">
                  <c:v>2400</c:v>
                </c:pt>
                <c:pt idx="9">
                  <c:v>2800</c:v>
                </c:pt>
              </c:numCache>
            </c:numRef>
          </c:xVal>
          <c:yVal>
            <c:numRef>
              <c:f>Verify!$E$9:$N$9</c:f>
              <c:numCache>
                <c:formatCode>0%</c:formatCode>
                <c:ptCount val="10"/>
                <c:pt idx="0">
                  <c:v>0</c:v>
                </c:pt>
                <c:pt idx="1">
                  <c:v>0</c:v>
                </c:pt>
                <c:pt idx="2">
                  <c:v>0</c:v>
                </c:pt>
                <c:pt idx="3">
                  <c:v>0</c:v>
                </c:pt>
                <c:pt idx="4">
                  <c:v>0</c:v>
                </c:pt>
                <c:pt idx="5">
                  <c:v>0</c:v>
                </c:pt>
                <c:pt idx="6">
                  <c:v>0</c:v>
                </c:pt>
                <c:pt idx="7">
                  <c:v>0</c:v>
                </c:pt>
                <c:pt idx="8">
                  <c:v>0</c:v>
                </c:pt>
                <c:pt idx="9">
                  <c:v>0</c:v>
                </c:pt>
              </c:numCache>
            </c:numRef>
          </c:yVal>
          <c:smooth val="0"/>
        </c:ser>
        <c:ser>
          <c:idx val="3"/>
          <c:order val="3"/>
          <c:tx>
            <c:strRef>
              <c:f>Verify!$D$10</c:f>
              <c:strCache>
                <c:ptCount val="1"/>
                <c:pt idx="0">
                  <c:v>0</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xVal>
            <c:numRef>
              <c:f>Verify!$E$6:$N$6</c:f>
              <c:numCache>
                <c:formatCode>General</c:formatCode>
                <c:ptCount val="10"/>
                <c:pt idx="0">
                  <c:v>650</c:v>
                </c:pt>
                <c:pt idx="1">
                  <c:v>800</c:v>
                </c:pt>
                <c:pt idx="2">
                  <c:v>1000</c:v>
                </c:pt>
                <c:pt idx="3">
                  <c:v>1200</c:v>
                </c:pt>
                <c:pt idx="4">
                  <c:v>1400</c:v>
                </c:pt>
                <c:pt idx="5">
                  <c:v>1600</c:v>
                </c:pt>
                <c:pt idx="6">
                  <c:v>1800</c:v>
                </c:pt>
                <c:pt idx="7">
                  <c:v>2000</c:v>
                </c:pt>
                <c:pt idx="8">
                  <c:v>2400</c:v>
                </c:pt>
                <c:pt idx="9">
                  <c:v>2800</c:v>
                </c:pt>
              </c:numCache>
            </c:numRef>
          </c:xVal>
          <c:yVal>
            <c:numRef>
              <c:f>Verify!$E$10:$N$10</c:f>
              <c:numCache>
                <c:formatCode>0%</c:formatCode>
                <c:ptCount val="10"/>
                <c:pt idx="0">
                  <c:v>0</c:v>
                </c:pt>
                <c:pt idx="1">
                  <c:v>0</c:v>
                </c:pt>
                <c:pt idx="2">
                  <c:v>0</c:v>
                </c:pt>
                <c:pt idx="3">
                  <c:v>0</c:v>
                </c:pt>
                <c:pt idx="4">
                  <c:v>0</c:v>
                </c:pt>
                <c:pt idx="5">
                  <c:v>0</c:v>
                </c:pt>
                <c:pt idx="6">
                  <c:v>0</c:v>
                </c:pt>
                <c:pt idx="7">
                  <c:v>0</c:v>
                </c:pt>
                <c:pt idx="8">
                  <c:v>0</c:v>
                </c:pt>
                <c:pt idx="9">
                  <c:v>0</c:v>
                </c:pt>
              </c:numCache>
            </c:numRef>
          </c:yVal>
          <c:smooth val="0"/>
        </c:ser>
        <c:ser>
          <c:idx val="4"/>
          <c:order val="4"/>
          <c:tx>
            <c:strRef>
              <c:f>Verify!$D$11</c:f>
              <c:strCache>
                <c:ptCount val="1"/>
                <c:pt idx="0">
                  <c:v>0</c:v>
                </c:pt>
              </c:strCache>
            </c:strRef>
          </c:tx>
          <c:spPr>
            <a:ln w="19050" cap="rnd">
              <a:solidFill>
                <a:schemeClr val="accent5"/>
              </a:solidFill>
              <a:round/>
            </a:ln>
            <a:effectLst/>
          </c:spPr>
          <c:marker>
            <c:symbol val="circle"/>
            <c:size val="5"/>
            <c:spPr>
              <a:solidFill>
                <a:schemeClr val="accent5"/>
              </a:solidFill>
              <a:ln w="9525">
                <a:solidFill>
                  <a:schemeClr val="accent5"/>
                </a:solidFill>
              </a:ln>
              <a:effectLst/>
            </c:spPr>
          </c:marker>
          <c:xVal>
            <c:numRef>
              <c:f>Verify!$E$6:$N$6</c:f>
              <c:numCache>
                <c:formatCode>General</c:formatCode>
                <c:ptCount val="10"/>
                <c:pt idx="0">
                  <c:v>650</c:v>
                </c:pt>
                <c:pt idx="1">
                  <c:v>800</c:v>
                </c:pt>
                <c:pt idx="2">
                  <c:v>1000</c:v>
                </c:pt>
                <c:pt idx="3">
                  <c:v>1200</c:v>
                </c:pt>
                <c:pt idx="4">
                  <c:v>1400</c:v>
                </c:pt>
                <c:pt idx="5">
                  <c:v>1600</c:v>
                </c:pt>
                <c:pt idx="6">
                  <c:v>1800</c:v>
                </c:pt>
                <c:pt idx="7">
                  <c:v>2000</c:v>
                </c:pt>
                <c:pt idx="8">
                  <c:v>2400</c:v>
                </c:pt>
                <c:pt idx="9">
                  <c:v>2800</c:v>
                </c:pt>
              </c:numCache>
            </c:numRef>
          </c:xVal>
          <c:yVal>
            <c:numRef>
              <c:f>Verify!$E$11:$N$11</c:f>
              <c:numCache>
                <c:formatCode>0%</c:formatCode>
                <c:ptCount val="10"/>
                <c:pt idx="0">
                  <c:v>0</c:v>
                </c:pt>
                <c:pt idx="1">
                  <c:v>0</c:v>
                </c:pt>
                <c:pt idx="2">
                  <c:v>0</c:v>
                </c:pt>
                <c:pt idx="3">
                  <c:v>0</c:v>
                </c:pt>
                <c:pt idx="4">
                  <c:v>0</c:v>
                </c:pt>
                <c:pt idx="5">
                  <c:v>0</c:v>
                </c:pt>
                <c:pt idx="6">
                  <c:v>0</c:v>
                </c:pt>
                <c:pt idx="7">
                  <c:v>0</c:v>
                </c:pt>
                <c:pt idx="8">
                  <c:v>0</c:v>
                </c:pt>
                <c:pt idx="9">
                  <c:v>0</c:v>
                </c:pt>
              </c:numCache>
            </c:numRef>
          </c:yVal>
          <c:smooth val="0"/>
        </c:ser>
        <c:ser>
          <c:idx val="5"/>
          <c:order val="5"/>
          <c:tx>
            <c:strRef>
              <c:f>Verify!$D$12</c:f>
              <c:strCache>
                <c:ptCount val="1"/>
                <c:pt idx="0">
                  <c:v>0</c:v>
                </c:pt>
              </c:strCache>
            </c:strRef>
          </c:tx>
          <c:spPr>
            <a:ln w="19050" cap="rnd">
              <a:solidFill>
                <a:schemeClr val="accent6"/>
              </a:solidFill>
              <a:round/>
            </a:ln>
            <a:effectLst/>
          </c:spPr>
          <c:marker>
            <c:symbol val="circle"/>
            <c:size val="5"/>
            <c:spPr>
              <a:solidFill>
                <a:schemeClr val="accent6"/>
              </a:solidFill>
              <a:ln w="9525">
                <a:solidFill>
                  <a:schemeClr val="accent6"/>
                </a:solidFill>
              </a:ln>
              <a:effectLst/>
            </c:spPr>
          </c:marker>
          <c:xVal>
            <c:numRef>
              <c:f>Verify!$E$6:$N$6</c:f>
              <c:numCache>
                <c:formatCode>General</c:formatCode>
                <c:ptCount val="10"/>
                <c:pt idx="0">
                  <c:v>650</c:v>
                </c:pt>
                <c:pt idx="1">
                  <c:v>800</c:v>
                </c:pt>
                <c:pt idx="2">
                  <c:v>1000</c:v>
                </c:pt>
                <c:pt idx="3">
                  <c:v>1200</c:v>
                </c:pt>
                <c:pt idx="4">
                  <c:v>1400</c:v>
                </c:pt>
                <c:pt idx="5">
                  <c:v>1600</c:v>
                </c:pt>
                <c:pt idx="6">
                  <c:v>1800</c:v>
                </c:pt>
                <c:pt idx="7">
                  <c:v>2000</c:v>
                </c:pt>
                <c:pt idx="8">
                  <c:v>2400</c:v>
                </c:pt>
                <c:pt idx="9">
                  <c:v>2800</c:v>
                </c:pt>
              </c:numCache>
            </c:numRef>
          </c:xVal>
          <c:yVal>
            <c:numRef>
              <c:f>Verify!$E$12:$N$12</c:f>
              <c:numCache>
                <c:formatCode>0%</c:formatCode>
                <c:ptCount val="10"/>
                <c:pt idx="0">
                  <c:v>0</c:v>
                </c:pt>
                <c:pt idx="1">
                  <c:v>0</c:v>
                </c:pt>
                <c:pt idx="2">
                  <c:v>0</c:v>
                </c:pt>
                <c:pt idx="3">
                  <c:v>0</c:v>
                </c:pt>
                <c:pt idx="4">
                  <c:v>0</c:v>
                </c:pt>
                <c:pt idx="5">
                  <c:v>0</c:v>
                </c:pt>
                <c:pt idx="6">
                  <c:v>0</c:v>
                </c:pt>
                <c:pt idx="7">
                  <c:v>0</c:v>
                </c:pt>
                <c:pt idx="8">
                  <c:v>0</c:v>
                </c:pt>
                <c:pt idx="9">
                  <c:v>0</c:v>
                </c:pt>
              </c:numCache>
            </c:numRef>
          </c:yVal>
          <c:smooth val="0"/>
        </c:ser>
        <c:ser>
          <c:idx val="6"/>
          <c:order val="6"/>
          <c:tx>
            <c:strRef>
              <c:f>Verify!$D$13</c:f>
              <c:strCache>
                <c:ptCount val="1"/>
                <c:pt idx="0">
                  <c:v>0</c:v>
                </c:pt>
              </c:strCache>
            </c:strRef>
          </c:tx>
          <c:spPr>
            <a:ln w="19050"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xVal>
            <c:numRef>
              <c:f>Verify!$E$6:$N$6</c:f>
              <c:numCache>
                <c:formatCode>General</c:formatCode>
                <c:ptCount val="10"/>
                <c:pt idx="0">
                  <c:v>650</c:v>
                </c:pt>
                <c:pt idx="1">
                  <c:v>800</c:v>
                </c:pt>
                <c:pt idx="2">
                  <c:v>1000</c:v>
                </c:pt>
                <c:pt idx="3">
                  <c:v>1200</c:v>
                </c:pt>
                <c:pt idx="4">
                  <c:v>1400</c:v>
                </c:pt>
                <c:pt idx="5">
                  <c:v>1600</c:v>
                </c:pt>
                <c:pt idx="6">
                  <c:v>1800</c:v>
                </c:pt>
                <c:pt idx="7">
                  <c:v>2000</c:v>
                </c:pt>
                <c:pt idx="8">
                  <c:v>2400</c:v>
                </c:pt>
                <c:pt idx="9">
                  <c:v>2800</c:v>
                </c:pt>
              </c:numCache>
            </c:numRef>
          </c:xVal>
          <c:yVal>
            <c:numRef>
              <c:f>Verify!$E$13:$N$13</c:f>
              <c:numCache>
                <c:formatCode>0%</c:formatCode>
                <c:ptCount val="10"/>
                <c:pt idx="0">
                  <c:v>0</c:v>
                </c:pt>
                <c:pt idx="1">
                  <c:v>0</c:v>
                </c:pt>
                <c:pt idx="2">
                  <c:v>0</c:v>
                </c:pt>
                <c:pt idx="3">
                  <c:v>0</c:v>
                </c:pt>
                <c:pt idx="4">
                  <c:v>0</c:v>
                </c:pt>
                <c:pt idx="5">
                  <c:v>0</c:v>
                </c:pt>
                <c:pt idx="6">
                  <c:v>0</c:v>
                </c:pt>
                <c:pt idx="7">
                  <c:v>0</c:v>
                </c:pt>
                <c:pt idx="8">
                  <c:v>0</c:v>
                </c:pt>
                <c:pt idx="9">
                  <c:v>0</c:v>
                </c:pt>
              </c:numCache>
            </c:numRef>
          </c:yVal>
          <c:smooth val="0"/>
        </c:ser>
        <c:ser>
          <c:idx val="7"/>
          <c:order val="7"/>
          <c:tx>
            <c:strRef>
              <c:f>Verify!$D$14</c:f>
              <c:strCache>
                <c:ptCount val="1"/>
                <c:pt idx="0">
                  <c:v>0</c:v>
                </c:pt>
              </c:strCache>
            </c:strRef>
          </c:tx>
          <c:spPr>
            <a:ln w="19050"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xVal>
            <c:numRef>
              <c:f>Verify!$E$6:$N$6</c:f>
              <c:numCache>
                <c:formatCode>General</c:formatCode>
                <c:ptCount val="10"/>
                <c:pt idx="0">
                  <c:v>650</c:v>
                </c:pt>
                <c:pt idx="1">
                  <c:v>800</c:v>
                </c:pt>
                <c:pt idx="2">
                  <c:v>1000</c:v>
                </c:pt>
                <c:pt idx="3">
                  <c:v>1200</c:v>
                </c:pt>
                <c:pt idx="4">
                  <c:v>1400</c:v>
                </c:pt>
                <c:pt idx="5">
                  <c:v>1600</c:v>
                </c:pt>
                <c:pt idx="6">
                  <c:v>1800</c:v>
                </c:pt>
                <c:pt idx="7">
                  <c:v>2000</c:v>
                </c:pt>
                <c:pt idx="8">
                  <c:v>2400</c:v>
                </c:pt>
                <c:pt idx="9">
                  <c:v>2800</c:v>
                </c:pt>
              </c:numCache>
            </c:numRef>
          </c:xVal>
          <c:yVal>
            <c:numRef>
              <c:f>Verify!$E$14:$N$14</c:f>
              <c:numCache>
                <c:formatCode>0%</c:formatCode>
                <c:ptCount val="10"/>
                <c:pt idx="0">
                  <c:v>0</c:v>
                </c:pt>
                <c:pt idx="1">
                  <c:v>0</c:v>
                </c:pt>
                <c:pt idx="2">
                  <c:v>0</c:v>
                </c:pt>
                <c:pt idx="3">
                  <c:v>0</c:v>
                </c:pt>
                <c:pt idx="4">
                  <c:v>0</c:v>
                </c:pt>
                <c:pt idx="5">
                  <c:v>0</c:v>
                </c:pt>
                <c:pt idx="6">
                  <c:v>0</c:v>
                </c:pt>
                <c:pt idx="7">
                  <c:v>0</c:v>
                </c:pt>
                <c:pt idx="8">
                  <c:v>0</c:v>
                </c:pt>
                <c:pt idx="9">
                  <c:v>0</c:v>
                </c:pt>
              </c:numCache>
            </c:numRef>
          </c:yVal>
          <c:smooth val="0"/>
        </c:ser>
        <c:ser>
          <c:idx val="8"/>
          <c:order val="8"/>
          <c:tx>
            <c:strRef>
              <c:f>Verify!$D$15</c:f>
              <c:strCache>
                <c:ptCount val="1"/>
                <c:pt idx="0">
                  <c:v>0</c:v>
                </c:pt>
              </c:strCache>
            </c:strRef>
          </c:tx>
          <c:spPr>
            <a:ln w="19050"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xVal>
            <c:numRef>
              <c:f>Verify!$E$6:$N$6</c:f>
              <c:numCache>
                <c:formatCode>General</c:formatCode>
                <c:ptCount val="10"/>
                <c:pt idx="0">
                  <c:v>650</c:v>
                </c:pt>
                <c:pt idx="1">
                  <c:v>800</c:v>
                </c:pt>
                <c:pt idx="2">
                  <c:v>1000</c:v>
                </c:pt>
                <c:pt idx="3">
                  <c:v>1200</c:v>
                </c:pt>
                <c:pt idx="4">
                  <c:v>1400</c:v>
                </c:pt>
                <c:pt idx="5">
                  <c:v>1600</c:v>
                </c:pt>
                <c:pt idx="6">
                  <c:v>1800</c:v>
                </c:pt>
                <c:pt idx="7">
                  <c:v>2000</c:v>
                </c:pt>
                <c:pt idx="8">
                  <c:v>2400</c:v>
                </c:pt>
                <c:pt idx="9">
                  <c:v>2800</c:v>
                </c:pt>
              </c:numCache>
            </c:numRef>
          </c:xVal>
          <c:yVal>
            <c:numRef>
              <c:f>Verify!$E$15:$N$15</c:f>
              <c:numCache>
                <c:formatCode>0%</c:formatCode>
                <c:ptCount val="10"/>
                <c:pt idx="0">
                  <c:v>0</c:v>
                </c:pt>
                <c:pt idx="1">
                  <c:v>0</c:v>
                </c:pt>
                <c:pt idx="2">
                  <c:v>0</c:v>
                </c:pt>
                <c:pt idx="3">
                  <c:v>0</c:v>
                </c:pt>
                <c:pt idx="4">
                  <c:v>0</c:v>
                </c:pt>
                <c:pt idx="5">
                  <c:v>0</c:v>
                </c:pt>
                <c:pt idx="6">
                  <c:v>0</c:v>
                </c:pt>
                <c:pt idx="7">
                  <c:v>0</c:v>
                </c:pt>
                <c:pt idx="8">
                  <c:v>0</c:v>
                </c:pt>
                <c:pt idx="9">
                  <c:v>0</c:v>
                </c:pt>
              </c:numCache>
            </c:numRef>
          </c:yVal>
          <c:smooth val="0"/>
        </c:ser>
        <c:ser>
          <c:idx val="9"/>
          <c:order val="9"/>
          <c:tx>
            <c:strRef>
              <c:f>Verify!$D$16</c:f>
              <c:strCache>
                <c:ptCount val="1"/>
                <c:pt idx="0">
                  <c:v>0</c:v>
                </c:pt>
              </c:strCache>
            </c:strRef>
          </c:tx>
          <c:spPr>
            <a:ln w="19050"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xVal>
            <c:numRef>
              <c:f>Verify!$E$6:$N$6</c:f>
              <c:numCache>
                <c:formatCode>General</c:formatCode>
                <c:ptCount val="10"/>
                <c:pt idx="0">
                  <c:v>650</c:v>
                </c:pt>
                <c:pt idx="1">
                  <c:v>800</c:v>
                </c:pt>
                <c:pt idx="2">
                  <c:v>1000</c:v>
                </c:pt>
                <c:pt idx="3">
                  <c:v>1200</c:v>
                </c:pt>
                <c:pt idx="4">
                  <c:v>1400</c:v>
                </c:pt>
                <c:pt idx="5">
                  <c:v>1600</c:v>
                </c:pt>
                <c:pt idx="6">
                  <c:v>1800</c:v>
                </c:pt>
                <c:pt idx="7">
                  <c:v>2000</c:v>
                </c:pt>
                <c:pt idx="8">
                  <c:v>2400</c:v>
                </c:pt>
                <c:pt idx="9">
                  <c:v>2800</c:v>
                </c:pt>
              </c:numCache>
            </c:numRef>
          </c:xVal>
          <c:yVal>
            <c:numRef>
              <c:f>Verify!$E$16:$N$16</c:f>
              <c:numCache>
                <c:formatCode>0%</c:formatCode>
                <c:ptCount val="10"/>
                <c:pt idx="0">
                  <c:v>0</c:v>
                </c:pt>
                <c:pt idx="1">
                  <c:v>0</c:v>
                </c:pt>
                <c:pt idx="2">
                  <c:v>0</c:v>
                </c:pt>
                <c:pt idx="3">
                  <c:v>0</c:v>
                </c:pt>
                <c:pt idx="4">
                  <c:v>0</c:v>
                </c:pt>
                <c:pt idx="5">
                  <c:v>0</c:v>
                </c:pt>
                <c:pt idx="6">
                  <c:v>0</c:v>
                </c:pt>
                <c:pt idx="7">
                  <c:v>0</c:v>
                </c:pt>
                <c:pt idx="8">
                  <c:v>0</c:v>
                </c:pt>
                <c:pt idx="9">
                  <c:v>0</c:v>
                </c:pt>
              </c:numCache>
            </c:numRef>
          </c:yVal>
          <c:smooth val="0"/>
        </c:ser>
        <c:ser>
          <c:idx val="10"/>
          <c:order val="10"/>
          <c:tx>
            <c:strRef>
              <c:f>Verify!$D$17</c:f>
              <c:strCache>
                <c:ptCount val="1"/>
                <c:pt idx="0">
                  <c:v>0</c:v>
                </c:pt>
              </c:strCache>
            </c:strRef>
          </c:tx>
          <c:spPr>
            <a:ln w="19050" cap="rnd">
              <a:solidFill>
                <a:schemeClr val="accent5">
                  <a:lumMod val="60000"/>
                </a:schemeClr>
              </a:solidFill>
              <a:round/>
            </a:ln>
            <a:effectLst/>
          </c:spPr>
          <c:marker>
            <c:symbol val="circle"/>
            <c:size val="5"/>
            <c:spPr>
              <a:solidFill>
                <a:schemeClr val="accent5">
                  <a:lumMod val="60000"/>
                </a:schemeClr>
              </a:solidFill>
              <a:ln w="9525">
                <a:solidFill>
                  <a:schemeClr val="accent5">
                    <a:lumMod val="60000"/>
                  </a:schemeClr>
                </a:solidFill>
              </a:ln>
              <a:effectLst/>
            </c:spPr>
          </c:marker>
          <c:xVal>
            <c:numRef>
              <c:f>Verify!$E$6:$N$6</c:f>
              <c:numCache>
                <c:formatCode>General</c:formatCode>
                <c:ptCount val="10"/>
                <c:pt idx="0">
                  <c:v>650</c:v>
                </c:pt>
                <c:pt idx="1">
                  <c:v>800</c:v>
                </c:pt>
                <c:pt idx="2">
                  <c:v>1000</c:v>
                </c:pt>
                <c:pt idx="3">
                  <c:v>1200</c:v>
                </c:pt>
                <c:pt idx="4">
                  <c:v>1400</c:v>
                </c:pt>
                <c:pt idx="5">
                  <c:v>1600</c:v>
                </c:pt>
                <c:pt idx="6">
                  <c:v>1800</c:v>
                </c:pt>
                <c:pt idx="7">
                  <c:v>2000</c:v>
                </c:pt>
                <c:pt idx="8">
                  <c:v>2400</c:v>
                </c:pt>
                <c:pt idx="9">
                  <c:v>2800</c:v>
                </c:pt>
              </c:numCache>
            </c:numRef>
          </c:xVal>
          <c:yVal>
            <c:numRef>
              <c:f>Verify!$E$17:$N$17</c:f>
              <c:numCache>
                <c:formatCode>0%</c:formatCode>
                <c:ptCount val="10"/>
                <c:pt idx="0">
                  <c:v>0</c:v>
                </c:pt>
                <c:pt idx="1">
                  <c:v>0</c:v>
                </c:pt>
                <c:pt idx="2">
                  <c:v>0</c:v>
                </c:pt>
                <c:pt idx="3">
                  <c:v>0</c:v>
                </c:pt>
                <c:pt idx="4">
                  <c:v>0</c:v>
                </c:pt>
                <c:pt idx="5">
                  <c:v>0</c:v>
                </c:pt>
                <c:pt idx="6">
                  <c:v>0</c:v>
                </c:pt>
                <c:pt idx="7">
                  <c:v>0</c:v>
                </c:pt>
                <c:pt idx="8">
                  <c:v>0</c:v>
                </c:pt>
                <c:pt idx="9">
                  <c:v>0</c:v>
                </c:pt>
              </c:numCache>
            </c:numRef>
          </c:yVal>
          <c:smooth val="0"/>
        </c:ser>
        <c:ser>
          <c:idx val="11"/>
          <c:order val="11"/>
          <c:tx>
            <c:strRef>
              <c:f>Verify!$D$18</c:f>
              <c:strCache>
                <c:ptCount val="1"/>
                <c:pt idx="0">
                  <c:v>0</c:v>
                </c:pt>
              </c:strCache>
            </c:strRef>
          </c:tx>
          <c:spPr>
            <a:ln w="19050" cap="rnd">
              <a:solidFill>
                <a:schemeClr val="accent6">
                  <a:lumMod val="60000"/>
                </a:schemeClr>
              </a:solidFill>
              <a:round/>
            </a:ln>
            <a:effectLst/>
          </c:spPr>
          <c:marker>
            <c:symbol val="circle"/>
            <c:size val="5"/>
            <c:spPr>
              <a:solidFill>
                <a:schemeClr val="accent6">
                  <a:lumMod val="60000"/>
                </a:schemeClr>
              </a:solidFill>
              <a:ln w="9525">
                <a:solidFill>
                  <a:schemeClr val="accent6">
                    <a:lumMod val="60000"/>
                  </a:schemeClr>
                </a:solidFill>
              </a:ln>
              <a:effectLst/>
            </c:spPr>
          </c:marker>
          <c:xVal>
            <c:numRef>
              <c:f>Verify!$E$6:$N$6</c:f>
              <c:numCache>
                <c:formatCode>General</c:formatCode>
                <c:ptCount val="10"/>
                <c:pt idx="0">
                  <c:v>650</c:v>
                </c:pt>
                <c:pt idx="1">
                  <c:v>800</c:v>
                </c:pt>
                <c:pt idx="2">
                  <c:v>1000</c:v>
                </c:pt>
                <c:pt idx="3">
                  <c:v>1200</c:v>
                </c:pt>
                <c:pt idx="4">
                  <c:v>1400</c:v>
                </c:pt>
                <c:pt idx="5">
                  <c:v>1600</c:v>
                </c:pt>
                <c:pt idx="6">
                  <c:v>1800</c:v>
                </c:pt>
                <c:pt idx="7">
                  <c:v>2000</c:v>
                </c:pt>
                <c:pt idx="8">
                  <c:v>2400</c:v>
                </c:pt>
                <c:pt idx="9">
                  <c:v>2800</c:v>
                </c:pt>
              </c:numCache>
            </c:numRef>
          </c:xVal>
          <c:yVal>
            <c:numRef>
              <c:f>Verify!$E$18:$N$18</c:f>
              <c:numCache>
                <c:formatCode>0%</c:formatCode>
                <c:ptCount val="10"/>
                <c:pt idx="0">
                  <c:v>0</c:v>
                </c:pt>
                <c:pt idx="1">
                  <c:v>0</c:v>
                </c:pt>
                <c:pt idx="2">
                  <c:v>0</c:v>
                </c:pt>
                <c:pt idx="3">
                  <c:v>0</c:v>
                </c:pt>
                <c:pt idx="4">
                  <c:v>0</c:v>
                </c:pt>
                <c:pt idx="5">
                  <c:v>0</c:v>
                </c:pt>
                <c:pt idx="6">
                  <c:v>0</c:v>
                </c:pt>
                <c:pt idx="7">
                  <c:v>0</c:v>
                </c:pt>
                <c:pt idx="8">
                  <c:v>0</c:v>
                </c:pt>
                <c:pt idx="9">
                  <c:v>0</c:v>
                </c:pt>
              </c:numCache>
            </c:numRef>
          </c:yVal>
          <c:smooth val="0"/>
        </c:ser>
        <c:ser>
          <c:idx val="12"/>
          <c:order val="12"/>
          <c:tx>
            <c:strRef>
              <c:f>Verify!$D$19</c:f>
              <c:strCache>
                <c:ptCount val="1"/>
                <c:pt idx="0">
                  <c:v>0</c:v>
                </c:pt>
              </c:strCache>
            </c:strRef>
          </c:tx>
          <c:spPr>
            <a:ln w="19050" cap="rnd">
              <a:solidFill>
                <a:schemeClr val="accent1">
                  <a:lumMod val="80000"/>
                  <a:lumOff val="20000"/>
                </a:schemeClr>
              </a:solidFill>
              <a:round/>
            </a:ln>
            <a:effectLst/>
          </c:spPr>
          <c:marker>
            <c:symbol val="circle"/>
            <c:size val="5"/>
            <c:spPr>
              <a:solidFill>
                <a:schemeClr val="accent1">
                  <a:lumMod val="80000"/>
                  <a:lumOff val="20000"/>
                </a:schemeClr>
              </a:solidFill>
              <a:ln w="9525">
                <a:solidFill>
                  <a:schemeClr val="accent1">
                    <a:lumMod val="80000"/>
                    <a:lumOff val="20000"/>
                  </a:schemeClr>
                </a:solidFill>
              </a:ln>
              <a:effectLst/>
            </c:spPr>
          </c:marker>
          <c:xVal>
            <c:numRef>
              <c:f>Verify!$E$6:$N$6</c:f>
              <c:numCache>
                <c:formatCode>General</c:formatCode>
                <c:ptCount val="10"/>
                <c:pt idx="0">
                  <c:v>650</c:v>
                </c:pt>
                <c:pt idx="1">
                  <c:v>800</c:v>
                </c:pt>
                <c:pt idx="2">
                  <c:v>1000</c:v>
                </c:pt>
                <c:pt idx="3">
                  <c:v>1200</c:v>
                </c:pt>
                <c:pt idx="4">
                  <c:v>1400</c:v>
                </c:pt>
                <c:pt idx="5">
                  <c:v>1600</c:v>
                </c:pt>
                <c:pt idx="6">
                  <c:v>1800</c:v>
                </c:pt>
                <c:pt idx="7">
                  <c:v>2000</c:v>
                </c:pt>
                <c:pt idx="8">
                  <c:v>2400</c:v>
                </c:pt>
                <c:pt idx="9">
                  <c:v>2800</c:v>
                </c:pt>
              </c:numCache>
            </c:numRef>
          </c:xVal>
          <c:yVal>
            <c:numRef>
              <c:f>Verify!$E$19:$N$19</c:f>
              <c:numCache>
                <c:formatCode>0%</c:formatCode>
                <c:ptCount val="10"/>
                <c:pt idx="0">
                  <c:v>0</c:v>
                </c:pt>
                <c:pt idx="1">
                  <c:v>0</c:v>
                </c:pt>
                <c:pt idx="2">
                  <c:v>0</c:v>
                </c:pt>
                <c:pt idx="3">
                  <c:v>0</c:v>
                </c:pt>
                <c:pt idx="4">
                  <c:v>0</c:v>
                </c:pt>
                <c:pt idx="5">
                  <c:v>0</c:v>
                </c:pt>
                <c:pt idx="6">
                  <c:v>0</c:v>
                </c:pt>
                <c:pt idx="7">
                  <c:v>0</c:v>
                </c:pt>
                <c:pt idx="8">
                  <c:v>0</c:v>
                </c:pt>
                <c:pt idx="9">
                  <c:v>0</c:v>
                </c:pt>
              </c:numCache>
            </c:numRef>
          </c:yVal>
          <c:smooth val="0"/>
        </c:ser>
        <c:ser>
          <c:idx val="13"/>
          <c:order val="13"/>
          <c:tx>
            <c:strRef>
              <c:f>Verify!$D$20</c:f>
              <c:strCache>
                <c:ptCount val="1"/>
                <c:pt idx="0">
                  <c:v>0</c:v>
                </c:pt>
              </c:strCache>
            </c:strRef>
          </c:tx>
          <c:spPr>
            <a:ln w="19050" cap="rnd">
              <a:solidFill>
                <a:schemeClr val="accent2">
                  <a:lumMod val="80000"/>
                  <a:lumOff val="20000"/>
                </a:schemeClr>
              </a:solidFill>
              <a:round/>
            </a:ln>
            <a:effectLst/>
          </c:spPr>
          <c:marker>
            <c:symbol val="circle"/>
            <c:size val="5"/>
            <c:spPr>
              <a:solidFill>
                <a:schemeClr val="accent2">
                  <a:lumMod val="80000"/>
                  <a:lumOff val="20000"/>
                </a:schemeClr>
              </a:solidFill>
              <a:ln w="9525">
                <a:solidFill>
                  <a:schemeClr val="accent2">
                    <a:lumMod val="80000"/>
                    <a:lumOff val="20000"/>
                  </a:schemeClr>
                </a:solidFill>
              </a:ln>
              <a:effectLst/>
            </c:spPr>
          </c:marker>
          <c:xVal>
            <c:numRef>
              <c:f>Verify!$E$6:$N$6</c:f>
              <c:numCache>
                <c:formatCode>General</c:formatCode>
                <c:ptCount val="10"/>
                <c:pt idx="0">
                  <c:v>650</c:v>
                </c:pt>
                <c:pt idx="1">
                  <c:v>800</c:v>
                </c:pt>
                <c:pt idx="2">
                  <c:v>1000</c:v>
                </c:pt>
                <c:pt idx="3">
                  <c:v>1200</c:v>
                </c:pt>
                <c:pt idx="4">
                  <c:v>1400</c:v>
                </c:pt>
                <c:pt idx="5">
                  <c:v>1600</c:v>
                </c:pt>
                <c:pt idx="6">
                  <c:v>1800</c:v>
                </c:pt>
                <c:pt idx="7">
                  <c:v>2000</c:v>
                </c:pt>
                <c:pt idx="8">
                  <c:v>2400</c:v>
                </c:pt>
                <c:pt idx="9">
                  <c:v>2800</c:v>
                </c:pt>
              </c:numCache>
            </c:numRef>
          </c:xVal>
          <c:yVal>
            <c:numRef>
              <c:f>Verify!$E$20:$N$20</c:f>
              <c:numCache>
                <c:formatCode>0%</c:formatCode>
                <c:ptCount val="10"/>
                <c:pt idx="0">
                  <c:v>0</c:v>
                </c:pt>
                <c:pt idx="1">
                  <c:v>0</c:v>
                </c:pt>
                <c:pt idx="2">
                  <c:v>0</c:v>
                </c:pt>
                <c:pt idx="3">
                  <c:v>0</c:v>
                </c:pt>
                <c:pt idx="4">
                  <c:v>0</c:v>
                </c:pt>
                <c:pt idx="5">
                  <c:v>0</c:v>
                </c:pt>
                <c:pt idx="6">
                  <c:v>0</c:v>
                </c:pt>
                <c:pt idx="7">
                  <c:v>0</c:v>
                </c:pt>
                <c:pt idx="8">
                  <c:v>0</c:v>
                </c:pt>
                <c:pt idx="9">
                  <c:v>0</c:v>
                </c:pt>
              </c:numCache>
            </c:numRef>
          </c:yVal>
          <c:smooth val="0"/>
        </c:ser>
        <c:ser>
          <c:idx val="14"/>
          <c:order val="14"/>
          <c:tx>
            <c:strRef>
              <c:f>Verify!$D$21</c:f>
              <c:strCache>
                <c:ptCount val="1"/>
                <c:pt idx="0">
                  <c:v>0</c:v>
                </c:pt>
              </c:strCache>
            </c:strRef>
          </c:tx>
          <c:spPr>
            <a:ln w="19050" cap="rnd">
              <a:solidFill>
                <a:schemeClr val="accent3">
                  <a:lumMod val="80000"/>
                  <a:lumOff val="20000"/>
                </a:schemeClr>
              </a:solidFill>
              <a:round/>
            </a:ln>
            <a:effectLst/>
          </c:spPr>
          <c:marker>
            <c:symbol val="circle"/>
            <c:size val="5"/>
            <c:spPr>
              <a:solidFill>
                <a:schemeClr val="accent3">
                  <a:lumMod val="80000"/>
                  <a:lumOff val="20000"/>
                </a:schemeClr>
              </a:solidFill>
              <a:ln w="9525">
                <a:solidFill>
                  <a:schemeClr val="accent3">
                    <a:lumMod val="80000"/>
                    <a:lumOff val="20000"/>
                  </a:schemeClr>
                </a:solidFill>
              </a:ln>
              <a:effectLst/>
            </c:spPr>
          </c:marker>
          <c:xVal>
            <c:numRef>
              <c:f>Verify!$E$6:$N$6</c:f>
              <c:numCache>
                <c:formatCode>General</c:formatCode>
                <c:ptCount val="10"/>
                <c:pt idx="0">
                  <c:v>650</c:v>
                </c:pt>
                <c:pt idx="1">
                  <c:v>800</c:v>
                </c:pt>
                <c:pt idx="2">
                  <c:v>1000</c:v>
                </c:pt>
                <c:pt idx="3">
                  <c:v>1200</c:v>
                </c:pt>
                <c:pt idx="4">
                  <c:v>1400</c:v>
                </c:pt>
                <c:pt idx="5">
                  <c:v>1600</c:v>
                </c:pt>
                <c:pt idx="6">
                  <c:v>1800</c:v>
                </c:pt>
                <c:pt idx="7">
                  <c:v>2000</c:v>
                </c:pt>
                <c:pt idx="8">
                  <c:v>2400</c:v>
                </c:pt>
                <c:pt idx="9">
                  <c:v>2800</c:v>
                </c:pt>
              </c:numCache>
            </c:numRef>
          </c:xVal>
          <c:yVal>
            <c:numRef>
              <c:f>Verify!$E$21:$N$21</c:f>
              <c:numCache>
                <c:formatCode>0%</c:formatCode>
                <c:ptCount val="10"/>
                <c:pt idx="0">
                  <c:v>0</c:v>
                </c:pt>
                <c:pt idx="1">
                  <c:v>0</c:v>
                </c:pt>
                <c:pt idx="2">
                  <c:v>0</c:v>
                </c:pt>
                <c:pt idx="3">
                  <c:v>0</c:v>
                </c:pt>
                <c:pt idx="4">
                  <c:v>0</c:v>
                </c:pt>
                <c:pt idx="5">
                  <c:v>0</c:v>
                </c:pt>
                <c:pt idx="6">
                  <c:v>0</c:v>
                </c:pt>
                <c:pt idx="7">
                  <c:v>0</c:v>
                </c:pt>
                <c:pt idx="8">
                  <c:v>0</c:v>
                </c:pt>
                <c:pt idx="9">
                  <c:v>0</c:v>
                </c:pt>
              </c:numCache>
            </c:numRef>
          </c:yVal>
          <c:smooth val="0"/>
        </c:ser>
        <c:ser>
          <c:idx val="15"/>
          <c:order val="15"/>
          <c:tx>
            <c:strRef>
              <c:f>Verify!$D$22</c:f>
              <c:strCache>
                <c:ptCount val="1"/>
                <c:pt idx="0">
                  <c:v>0</c:v>
                </c:pt>
              </c:strCache>
            </c:strRef>
          </c:tx>
          <c:spPr>
            <a:ln w="19050" cap="rnd">
              <a:solidFill>
                <a:schemeClr val="accent4">
                  <a:lumMod val="80000"/>
                  <a:lumOff val="20000"/>
                </a:schemeClr>
              </a:solidFill>
              <a:round/>
            </a:ln>
            <a:effectLst/>
          </c:spPr>
          <c:marker>
            <c:symbol val="circle"/>
            <c:size val="5"/>
            <c:spPr>
              <a:solidFill>
                <a:schemeClr val="accent4">
                  <a:lumMod val="80000"/>
                  <a:lumOff val="20000"/>
                </a:schemeClr>
              </a:solidFill>
              <a:ln w="9525">
                <a:solidFill>
                  <a:schemeClr val="accent4">
                    <a:lumMod val="80000"/>
                    <a:lumOff val="20000"/>
                  </a:schemeClr>
                </a:solidFill>
              </a:ln>
              <a:effectLst/>
            </c:spPr>
          </c:marker>
          <c:xVal>
            <c:numRef>
              <c:f>Verify!$E$6:$N$6</c:f>
              <c:numCache>
                <c:formatCode>General</c:formatCode>
                <c:ptCount val="10"/>
                <c:pt idx="0">
                  <c:v>650</c:v>
                </c:pt>
                <c:pt idx="1">
                  <c:v>800</c:v>
                </c:pt>
                <c:pt idx="2">
                  <c:v>1000</c:v>
                </c:pt>
                <c:pt idx="3">
                  <c:v>1200</c:v>
                </c:pt>
                <c:pt idx="4">
                  <c:v>1400</c:v>
                </c:pt>
                <c:pt idx="5">
                  <c:v>1600</c:v>
                </c:pt>
                <c:pt idx="6">
                  <c:v>1800</c:v>
                </c:pt>
                <c:pt idx="7">
                  <c:v>2000</c:v>
                </c:pt>
                <c:pt idx="8">
                  <c:v>2400</c:v>
                </c:pt>
                <c:pt idx="9">
                  <c:v>2800</c:v>
                </c:pt>
              </c:numCache>
            </c:numRef>
          </c:xVal>
          <c:yVal>
            <c:numRef>
              <c:f>Verify!$E$22:$N$22</c:f>
              <c:numCache>
                <c:formatCode>0%</c:formatCode>
                <c:ptCount val="10"/>
                <c:pt idx="0">
                  <c:v>0</c:v>
                </c:pt>
                <c:pt idx="1">
                  <c:v>0</c:v>
                </c:pt>
                <c:pt idx="2">
                  <c:v>0</c:v>
                </c:pt>
                <c:pt idx="3">
                  <c:v>0</c:v>
                </c:pt>
                <c:pt idx="4">
                  <c:v>0</c:v>
                </c:pt>
                <c:pt idx="5">
                  <c:v>0</c:v>
                </c:pt>
                <c:pt idx="6">
                  <c:v>0</c:v>
                </c:pt>
                <c:pt idx="7">
                  <c:v>0</c:v>
                </c:pt>
                <c:pt idx="8">
                  <c:v>0</c:v>
                </c:pt>
                <c:pt idx="9">
                  <c:v>0</c:v>
                </c:pt>
              </c:numCache>
            </c:numRef>
          </c:yVal>
          <c:smooth val="0"/>
        </c:ser>
        <c:ser>
          <c:idx val="16"/>
          <c:order val="16"/>
          <c:tx>
            <c:strRef>
              <c:f>Verify!$D$23</c:f>
              <c:strCache>
                <c:ptCount val="1"/>
                <c:pt idx="0">
                  <c:v>0</c:v>
                </c:pt>
              </c:strCache>
            </c:strRef>
          </c:tx>
          <c:spPr>
            <a:ln w="19050" cap="rnd">
              <a:solidFill>
                <a:schemeClr val="accent5">
                  <a:lumMod val="80000"/>
                  <a:lumOff val="20000"/>
                </a:schemeClr>
              </a:solidFill>
              <a:round/>
            </a:ln>
            <a:effectLst/>
          </c:spPr>
          <c:marker>
            <c:symbol val="circle"/>
            <c:size val="5"/>
            <c:spPr>
              <a:solidFill>
                <a:schemeClr val="accent5">
                  <a:lumMod val="80000"/>
                  <a:lumOff val="20000"/>
                </a:schemeClr>
              </a:solidFill>
              <a:ln w="9525">
                <a:solidFill>
                  <a:schemeClr val="accent5">
                    <a:lumMod val="80000"/>
                    <a:lumOff val="20000"/>
                  </a:schemeClr>
                </a:solidFill>
              </a:ln>
              <a:effectLst/>
            </c:spPr>
          </c:marker>
          <c:xVal>
            <c:numRef>
              <c:f>Verify!$E$6:$N$6</c:f>
              <c:numCache>
                <c:formatCode>General</c:formatCode>
                <c:ptCount val="10"/>
                <c:pt idx="0">
                  <c:v>650</c:v>
                </c:pt>
                <c:pt idx="1">
                  <c:v>800</c:v>
                </c:pt>
                <c:pt idx="2">
                  <c:v>1000</c:v>
                </c:pt>
                <c:pt idx="3">
                  <c:v>1200</c:v>
                </c:pt>
                <c:pt idx="4">
                  <c:v>1400</c:v>
                </c:pt>
                <c:pt idx="5">
                  <c:v>1600</c:v>
                </c:pt>
                <c:pt idx="6">
                  <c:v>1800</c:v>
                </c:pt>
                <c:pt idx="7">
                  <c:v>2000</c:v>
                </c:pt>
                <c:pt idx="8">
                  <c:v>2400</c:v>
                </c:pt>
                <c:pt idx="9">
                  <c:v>2800</c:v>
                </c:pt>
              </c:numCache>
            </c:numRef>
          </c:xVal>
          <c:yVal>
            <c:numRef>
              <c:f>Verify!$E$23:$N$23</c:f>
              <c:numCache>
                <c:formatCode>0%</c:formatCode>
                <c:ptCount val="10"/>
                <c:pt idx="0">
                  <c:v>0</c:v>
                </c:pt>
                <c:pt idx="1">
                  <c:v>0</c:v>
                </c:pt>
                <c:pt idx="2">
                  <c:v>0</c:v>
                </c:pt>
                <c:pt idx="3">
                  <c:v>0</c:v>
                </c:pt>
                <c:pt idx="4">
                  <c:v>0</c:v>
                </c:pt>
                <c:pt idx="5">
                  <c:v>0</c:v>
                </c:pt>
                <c:pt idx="6">
                  <c:v>0</c:v>
                </c:pt>
                <c:pt idx="7">
                  <c:v>0</c:v>
                </c:pt>
                <c:pt idx="8">
                  <c:v>0</c:v>
                </c:pt>
                <c:pt idx="9">
                  <c:v>0</c:v>
                </c:pt>
              </c:numCache>
            </c:numRef>
          </c:yVal>
          <c:smooth val="0"/>
        </c:ser>
        <c:ser>
          <c:idx val="17"/>
          <c:order val="17"/>
          <c:tx>
            <c:strRef>
              <c:f>Verify!$D$24</c:f>
              <c:strCache>
                <c:ptCount val="1"/>
                <c:pt idx="0">
                  <c:v>0</c:v>
                </c:pt>
              </c:strCache>
            </c:strRef>
          </c:tx>
          <c:spPr>
            <a:ln w="19050" cap="rnd">
              <a:solidFill>
                <a:schemeClr val="accent6">
                  <a:lumMod val="80000"/>
                  <a:lumOff val="20000"/>
                </a:schemeClr>
              </a:solidFill>
              <a:round/>
            </a:ln>
            <a:effectLst/>
          </c:spPr>
          <c:marker>
            <c:symbol val="circle"/>
            <c:size val="5"/>
            <c:spPr>
              <a:solidFill>
                <a:schemeClr val="accent6">
                  <a:lumMod val="80000"/>
                  <a:lumOff val="20000"/>
                </a:schemeClr>
              </a:solidFill>
              <a:ln w="9525">
                <a:solidFill>
                  <a:schemeClr val="accent6">
                    <a:lumMod val="80000"/>
                    <a:lumOff val="20000"/>
                  </a:schemeClr>
                </a:solidFill>
              </a:ln>
              <a:effectLst/>
            </c:spPr>
          </c:marker>
          <c:xVal>
            <c:numRef>
              <c:f>Verify!$E$6:$N$6</c:f>
              <c:numCache>
                <c:formatCode>General</c:formatCode>
                <c:ptCount val="10"/>
                <c:pt idx="0">
                  <c:v>650</c:v>
                </c:pt>
                <c:pt idx="1">
                  <c:v>800</c:v>
                </c:pt>
                <c:pt idx="2">
                  <c:v>1000</c:v>
                </c:pt>
                <c:pt idx="3">
                  <c:v>1200</c:v>
                </c:pt>
                <c:pt idx="4">
                  <c:v>1400</c:v>
                </c:pt>
                <c:pt idx="5">
                  <c:v>1600</c:v>
                </c:pt>
                <c:pt idx="6">
                  <c:v>1800</c:v>
                </c:pt>
                <c:pt idx="7">
                  <c:v>2000</c:v>
                </c:pt>
                <c:pt idx="8">
                  <c:v>2400</c:v>
                </c:pt>
                <c:pt idx="9">
                  <c:v>2800</c:v>
                </c:pt>
              </c:numCache>
            </c:numRef>
          </c:xVal>
          <c:yVal>
            <c:numRef>
              <c:f>Verify!$E$24:$N$24</c:f>
              <c:numCache>
                <c:formatCode>0%</c:formatCode>
                <c:ptCount val="10"/>
                <c:pt idx="0">
                  <c:v>0</c:v>
                </c:pt>
                <c:pt idx="1">
                  <c:v>0</c:v>
                </c:pt>
                <c:pt idx="2">
                  <c:v>0</c:v>
                </c:pt>
                <c:pt idx="3">
                  <c:v>0</c:v>
                </c:pt>
                <c:pt idx="4">
                  <c:v>0</c:v>
                </c:pt>
                <c:pt idx="5">
                  <c:v>0</c:v>
                </c:pt>
                <c:pt idx="6">
                  <c:v>0</c:v>
                </c:pt>
                <c:pt idx="7">
                  <c:v>0</c:v>
                </c:pt>
                <c:pt idx="8">
                  <c:v>0</c:v>
                </c:pt>
                <c:pt idx="9">
                  <c:v>0</c:v>
                </c:pt>
              </c:numCache>
            </c:numRef>
          </c:yVal>
          <c:smooth val="0"/>
        </c:ser>
        <c:ser>
          <c:idx val="18"/>
          <c:order val="18"/>
          <c:tx>
            <c:strRef>
              <c:f>Verify!$D$25</c:f>
              <c:strCache>
                <c:ptCount val="1"/>
                <c:pt idx="0">
                  <c:v>0</c:v>
                </c:pt>
              </c:strCache>
            </c:strRef>
          </c:tx>
          <c:spPr>
            <a:ln w="19050" cap="rnd">
              <a:solidFill>
                <a:schemeClr val="accent1">
                  <a:lumMod val="80000"/>
                </a:schemeClr>
              </a:solidFill>
              <a:round/>
            </a:ln>
            <a:effectLst/>
          </c:spPr>
          <c:marker>
            <c:symbol val="circle"/>
            <c:size val="5"/>
            <c:spPr>
              <a:solidFill>
                <a:schemeClr val="accent1">
                  <a:lumMod val="80000"/>
                </a:schemeClr>
              </a:solidFill>
              <a:ln w="9525">
                <a:solidFill>
                  <a:schemeClr val="accent1">
                    <a:lumMod val="80000"/>
                  </a:schemeClr>
                </a:solidFill>
              </a:ln>
              <a:effectLst/>
            </c:spPr>
          </c:marker>
          <c:xVal>
            <c:numRef>
              <c:f>Verify!$E$6:$N$6</c:f>
              <c:numCache>
                <c:formatCode>General</c:formatCode>
                <c:ptCount val="10"/>
                <c:pt idx="0">
                  <c:v>650</c:v>
                </c:pt>
                <c:pt idx="1">
                  <c:v>800</c:v>
                </c:pt>
                <c:pt idx="2">
                  <c:v>1000</c:v>
                </c:pt>
                <c:pt idx="3">
                  <c:v>1200</c:v>
                </c:pt>
                <c:pt idx="4">
                  <c:v>1400</c:v>
                </c:pt>
                <c:pt idx="5">
                  <c:v>1600</c:v>
                </c:pt>
                <c:pt idx="6">
                  <c:v>1800</c:v>
                </c:pt>
                <c:pt idx="7">
                  <c:v>2000</c:v>
                </c:pt>
                <c:pt idx="8">
                  <c:v>2400</c:v>
                </c:pt>
                <c:pt idx="9">
                  <c:v>2800</c:v>
                </c:pt>
              </c:numCache>
            </c:numRef>
          </c:xVal>
          <c:yVal>
            <c:numRef>
              <c:f>Verify!$E$25:$N$25</c:f>
              <c:numCache>
                <c:formatCode>0%</c:formatCode>
                <c:ptCount val="10"/>
                <c:pt idx="0">
                  <c:v>0</c:v>
                </c:pt>
                <c:pt idx="1">
                  <c:v>0</c:v>
                </c:pt>
                <c:pt idx="2">
                  <c:v>0</c:v>
                </c:pt>
                <c:pt idx="3">
                  <c:v>0</c:v>
                </c:pt>
                <c:pt idx="4">
                  <c:v>0</c:v>
                </c:pt>
                <c:pt idx="5">
                  <c:v>0</c:v>
                </c:pt>
                <c:pt idx="6">
                  <c:v>0</c:v>
                </c:pt>
                <c:pt idx="7">
                  <c:v>0</c:v>
                </c:pt>
                <c:pt idx="8">
                  <c:v>0</c:v>
                </c:pt>
                <c:pt idx="9">
                  <c:v>0</c:v>
                </c:pt>
              </c:numCache>
            </c:numRef>
          </c:yVal>
          <c:smooth val="0"/>
        </c:ser>
        <c:ser>
          <c:idx val="19"/>
          <c:order val="19"/>
          <c:tx>
            <c:strRef>
              <c:f>Verify!$D$26</c:f>
              <c:strCache>
                <c:ptCount val="1"/>
                <c:pt idx="0">
                  <c:v>0</c:v>
                </c:pt>
              </c:strCache>
            </c:strRef>
          </c:tx>
          <c:spPr>
            <a:ln w="19050" cap="rnd">
              <a:solidFill>
                <a:schemeClr val="accent2">
                  <a:lumMod val="80000"/>
                </a:schemeClr>
              </a:solidFill>
              <a:round/>
            </a:ln>
            <a:effectLst/>
          </c:spPr>
          <c:marker>
            <c:symbol val="circle"/>
            <c:size val="5"/>
            <c:spPr>
              <a:solidFill>
                <a:schemeClr val="accent2">
                  <a:lumMod val="80000"/>
                </a:schemeClr>
              </a:solidFill>
              <a:ln w="9525">
                <a:solidFill>
                  <a:schemeClr val="accent2">
                    <a:lumMod val="80000"/>
                  </a:schemeClr>
                </a:solidFill>
              </a:ln>
              <a:effectLst/>
            </c:spPr>
          </c:marker>
          <c:xVal>
            <c:numRef>
              <c:f>Verify!$E$6:$N$6</c:f>
              <c:numCache>
                <c:formatCode>General</c:formatCode>
                <c:ptCount val="10"/>
                <c:pt idx="0">
                  <c:v>650</c:v>
                </c:pt>
                <c:pt idx="1">
                  <c:v>800</c:v>
                </c:pt>
                <c:pt idx="2">
                  <c:v>1000</c:v>
                </c:pt>
                <c:pt idx="3">
                  <c:v>1200</c:v>
                </c:pt>
                <c:pt idx="4">
                  <c:v>1400</c:v>
                </c:pt>
                <c:pt idx="5">
                  <c:v>1600</c:v>
                </c:pt>
                <c:pt idx="6">
                  <c:v>1800</c:v>
                </c:pt>
                <c:pt idx="7">
                  <c:v>2000</c:v>
                </c:pt>
                <c:pt idx="8">
                  <c:v>2400</c:v>
                </c:pt>
                <c:pt idx="9">
                  <c:v>2800</c:v>
                </c:pt>
              </c:numCache>
            </c:numRef>
          </c:xVal>
          <c:yVal>
            <c:numRef>
              <c:f>Verify!$E$26:$N$26</c:f>
              <c:numCache>
                <c:formatCode>0%</c:formatCode>
                <c:ptCount val="10"/>
                <c:pt idx="0">
                  <c:v>0</c:v>
                </c:pt>
                <c:pt idx="1">
                  <c:v>0</c:v>
                </c:pt>
                <c:pt idx="2">
                  <c:v>0</c:v>
                </c:pt>
                <c:pt idx="3">
                  <c:v>0</c:v>
                </c:pt>
                <c:pt idx="4">
                  <c:v>0</c:v>
                </c:pt>
                <c:pt idx="5">
                  <c:v>0</c:v>
                </c:pt>
                <c:pt idx="6">
                  <c:v>0</c:v>
                </c:pt>
                <c:pt idx="7">
                  <c:v>0</c:v>
                </c:pt>
                <c:pt idx="8">
                  <c:v>0</c:v>
                </c:pt>
                <c:pt idx="9">
                  <c:v>0</c:v>
                </c:pt>
              </c:numCache>
            </c:numRef>
          </c:yVal>
          <c:smooth val="0"/>
        </c:ser>
        <c:ser>
          <c:idx val="20"/>
          <c:order val="20"/>
          <c:tx>
            <c:strRef>
              <c:f>Verify!$D$27</c:f>
              <c:strCache>
                <c:ptCount val="1"/>
                <c:pt idx="0">
                  <c:v>0</c:v>
                </c:pt>
              </c:strCache>
            </c:strRef>
          </c:tx>
          <c:spPr>
            <a:ln w="19050" cap="rnd">
              <a:solidFill>
                <a:schemeClr val="accent3">
                  <a:lumMod val="80000"/>
                </a:schemeClr>
              </a:solidFill>
              <a:round/>
            </a:ln>
            <a:effectLst/>
          </c:spPr>
          <c:marker>
            <c:symbol val="circle"/>
            <c:size val="5"/>
            <c:spPr>
              <a:solidFill>
                <a:schemeClr val="accent3">
                  <a:lumMod val="80000"/>
                </a:schemeClr>
              </a:solidFill>
              <a:ln w="9525">
                <a:solidFill>
                  <a:schemeClr val="accent3">
                    <a:lumMod val="80000"/>
                  </a:schemeClr>
                </a:solidFill>
              </a:ln>
              <a:effectLst/>
            </c:spPr>
          </c:marker>
          <c:xVal>
            <c:numRef>
              <c:f>Verify!$E$6:$N$6</c:f>
              <c:numCache>
                <c:formatCode>General</c:formatCode>
                <c:ptCount val="10"/>
                <c:pt idx="0">
                  <c:v>650</c:v>
                </c:pt>
                <c:pt idx="1">
                  <c:v>800</c:v>
                </c:pt>
                <c:pt idx="2">
                  <c:v>1000</c:v>
                </c:pt>
                <c:pt idx="3">
                  <c:v>1200</c:v>
                </c:pt>
                <c:pt idx="4">
                  <c:v>1400</c:v>
                </c:pt>
                <c:pt idx="5">
                  <c:v>1600</c:v>
                </c:pt>
                <c:pt idx="6">
                  <c:v>1800</c:v>
                </c:pt>
                <c:pt idx="7">
                  <c:v>2000</c:v>
                </c:pt>
                <c:pt idx="8">
                  <c:v>2400</c:v>
                </c:pt>
                <c:pt idx="9">
                  <c:v>2800</c:v>
                </c:pt>
              </c:numCache>
            </c:numRef>
          </c:xVal>
          <c:yVal>
            <c:numRef>
              <c:f>Verify!$E$27:$N$27</c:f>
              <c:numCache>
                <c:formatCode>0%</c:formatCode>
                <c:ptCount val="10"/>
                <c:pt idx="0">
                  <c:v>0</c:v>
                </c:pt>
                <c:pt idx="1">
                  <c:v>0</c:v>
                </c:pt>
                <c:pt idx="2">
                  <c:v>0</c:v>
                </c:pt>
                <c:pt idx="3">
                  <c:v>0</c:v>
                </c:pt>
                <c:pt idx="4">
                  <c:v>0</c:v>
                </c:pt>
                <c:pt idx="5">
                  <c:v>0</c:v>
                </c:pt>
                <c:pt idx="6">
                  <c:v>0</c:v>
                </c:pt>
                <c:pt idx="7">
                  <c:v>0</c:v>
                </c:pt>
                <c:pt idx="8">
                  <c:v>0</c:v>
                </c:pt>
                <c:pt idx="9">
                  <c:v>0</c:v>
                </c:pt>
              </c:numCache>
            </c:numRef>
          </c:yVal>
          <c:smooth val="0"/>
        </c:ser>
        <c:ser>
          <c:idx val="21"/>
          <c:order val="21"/>
          <c:tx>
            <c:strRef>
              <c:f>Verify!$D$28</c:f>
              <c:strCache>
                <c:ptCount val="1"/>
                <c:pt idx="0">
                  <c:v>0</c:v>
                </c:pt>
              </c:strCache>
            </c:strRef>
          </c:tx>
          <c:spPr>
            <a:ln w="19050" cap="rnd">
              <a:solidFill>
                <a:schemeClr val="accent4">
                  <a:lumMod val="80000"/>
                </a:schemeClr>
              </a:solidFill>
              <a:round/>
            </a:ln>
            <a:effectLst/>
          </c:spPr>
          <c:marker>
            <c:symbol val="circle"/>
            <c:size val="5"/>
            <c:spPr>
              <a:solidFill>
                <a:schemeClr val="accent4">
                  <a:lumMod val="80000"/>
                </a:schemeClr>
              </a:solidFill>
              <a:ln w="9525">
                <a:solidFill>
                  <a:schemeClr val="accent4">
                    <a:lumMod val="80000"/>
                  </a:schemeClr>
                </a:solidFill>
              </a:ln>
              <a:effectLst/>
            </c:spPr>
          </c:marker>
          <c:xVal>
            <c:numRef>
              <c:f>Verify!$E$6:$N$6</c:f>
              <c:numCache>
                <c:formatCode>General</c:formatCode>
                <c:ptCount val="10"/>
                <c:pt idx="0">
                  <c:v>650</c:v>
                </c:pt>
                <c:pt idx="1">
                  <c:v>800</c:v>
                </c:pt>
                <c:pt idx="2">
                  <c:v>1000</c:v>
                </c:pt>
                <c:pt idx="3">
                  <c:v>1200</c:v>
                </c:pt>
                <c:pt idx="4">
                  <c:v>1400</c:v>
                </c:pt>
                <c:pt idx="5">
                  <c:v>1600</c:v>
                </c:pt>
                <c:pt idx="6">
                  <c:v>1800</c:v>
                </c:pt>
                <c:pt idx="7">
                  <c:v>2000</c:v>
                </c:pt>
                <c:pt idx="8">
                  <c:v>2400</c:v>
                </c:pt>
                <c:pt idx="9">
                  <c:v>2800</c:v>
                </c:pt>
              </c:numCache>
            </c:numRef>
          </c:xVal>
          <c:yVal>
            <c:numRef>
              <c:f>Verify!$E$28:$N$28</c:f>
              <c:numCache>
                <c:formatCode>0%</c:formatCode>
                <c:ptCount val="10"/>
                <c:pt idx="0">
                  <c:v>0</c:v>
                </c:pt>
                <c:pt idx="1">
                  <c:v>0</c:v>
                </c:pt>
                <c:pt idx="2">
                  <c:v>0</c:v>
                </c:pt>
                <c:pt idx="3">
                  <c:v>0</c:v>
                </c:pt>
                <c:pt idx="4">
                  <c:v>0</c:v>
                </c:pt>
                <c:pt idx="5">
                  <c:v>0</c:v>
                </c:pt>
                <c:pt idx="6">
                  <c:v>0</c:v>
                </c:pt>
                <c:pt idx="7">
                  <c:v>0</c:v>
                </c:pt>
                <c:pt idx="8">
                  <c:v>0</c:v>
                </c:pt>
                <c:pt idx="9">
                  <c:v>0</c:v>
                </c:pt>
              </c:numCache>
            </c:numRef>
          </c:yVal>
          <c:smooth val="0"/>
        </c:ser>
        <c:ser>
          <c:idx val="22"/>
          <c:order val="22"/>
          <c:tx>
            <c:strRef>
              <c:f>Verify!$D$29</c:f>
              <c:strCache>
                <c:ptCount val="1"/>
                <c:pt idx="0">
                  <c:v>0</c:v>
                </c:pt>
              </c:strCache>
            </c:strRef>
          </c:tx>
          <c:spPr>
            <a:ln w="19050" cap="rnd">
              <a:solidFill>
                <a:schemeClr val="accent5">
                  <a:lumMod val="80000"/>
                </a:schemeClr>
              </a:solidFill>
              <a:round/>
            </a:ln>
            <a:effectLst/>
          </c:spPr>
          <c:marker>
            <c:symbol val="circle"/>
            <c:size val="5"/>
            <c:spPr>
              <a:solidFill>
                <a:schemeClr val="accent5">
                  <a:lumMod val="80000"/>
                </a:schemeClr>
              </a:solidFill>
              <a:ln w="9525">
                <a:solidFill>
                  <a:schemeClr val="accent5">
                    <a:lumMod val="80000"/>
                  </a:schemeClr>
                </a:solidFill>
              </a:ln>
              <a:effectLst/>
            </c:spPr>
          </c:marker>
          <c:xVal>
            <c:numRef>
              <c:f>Verify!$E$6:$N$6</c:f>
              <c:numCache>
                <c:formatCode>General</c:formatCode>
                <c:ptCount val="10"/>
                <c:pt idx="0">
                  <c:v>650</c:v>
                </c:pt>
                <c:pt idx="1">
                  <c:v>800</c:v>
                </c:pt>
                <c:pt idx="2">
                  <c:v>1000</c:v>
                </c:pt>
                <c:pt idx="3">
                  <c:v>1200</c:v>
                </c:pt>
                <c:pt idx="4">
                  <c:v>1400</c:v>
                </c:pt>
                <c:pt idx="5">
                  <c:v>1600</c:v>
                </c:pt>
                <c:pt idx="6">
                  <c:v>1800</c:v>
                </c:pt>
                <c:pt idx="7">
                  <c:v>2000</c:v>
                </c:pt>
                <c:pt idx="8">
                  <c:v>2400</c:v>
                </c:pt>
                <c:pt idx="9">
                  <c:v>2800</c:v>
                </c:pt>
              </c:numCache>
            </c:numRef>
          </c:xVal>
          <c:yVal>
            <c:numRef>
              <c:f>Verify!$E$29:$N$29</c:f>
              <c:numCache>
                <c:formatCode>0%</c:formatCode>
                <c:ptCount val="10"/>
                <c:pt idx="0">
                  <c:v>0</c:v>
                </c:pt>
                <c:pt idx="1">
                  <c:v>0</c:v>
                </c:pt>
                <c:pt idx="2">
                  <c:v>0</c:v>
                </c:pt>
                <c:pt idx="3">
                  <c:v>0</c:v>
                </c:pt>
                <c:pt idx="4">
                  <c:v>0</c:v>
                </c:pt>
                <c:pt idx="5">
                  <c:v>0</c:v>
                </c:pt>
                <c:pt idx="6">
                  <c:v>0</c:v>
                </c:pt>
                <c:pt idx="7">
                  <c:v>0</c:v>
                </c:pt>
                <c:pt idx="8">
                  <c:v>0</c:v>
                </c:pt>
                <c:pt idx="9">
                  <c:v>0</c:v>
                </c:pt>
              </c:numCache>
            </c:numRef>
          </c:yVal>
          <c:smooth val="0"/>
        </c:ser>
        <c:ser>
          <c:idx val="23"/>
          <c:order val="23"/>
          <c:tx>
            <c:strRef>
              <c:f>Verify!$D$30</c:f>
              <c:strCache>
                <c:ptCount val="1"/>
                <c:pt idx="0">
                  <c:v>0</c:v>
                </c:pt>
              </c:strCache>
            </c:strRef>
          </c:tx>
          <c:spPr>
            <a:ln w="19050" cap="rnd">
              <a:solidFill>
                <a:schemeClr val="accent6">
                  <a:lumMod val="80000"/>
                </a:schemeClr>
              </a:solidFill>
              <a:round/>
            </a:ln>
            <a:effectLst/>
          </c:spPr>
          <c:marker>
            <c:symbol val="circle"/>
            <c:size val="5"/>
            <c:spPr>
              <a:solidFill>
                <a:schemeClr val="accent6">
                  <a:lumMod val="80000"/>
                </a:schemeClr>
              </a:solidFill>
              <a:ln w="9525">
                <a:solidFill>
                  <a:schemeClr val="accent6">
                    <a:lumMod val="80000"/>
                  </a:schemeClr>
                </a:solidFill>
              </a:ln>
              <a:effectLst/>
            </c:spPr>
          </c:marker>
          <c:xVal>
            <c:numRef>
              <c:f>Verify!$E$6:$N$6</c:f>
              <c:numCache>
                <c:formatCode>General</c:formatCode>
                <c:ptCount val="10"/>
                <c:pt idx="0">
                  <c:v>650</c:v>
                </c:pt>
                <c:pt idx="1">
                  <c:v>800</c:v>
                </c:pt>
                <c:pt idx="2">
                  <c:v>1000</c:v>
                </c:pt>
                <c:pt idx="3">
                  <c:v>1200</c:v>
                </c:pt>
                <c:pt idx="4">
                  <c:v>1400</c:v>
                </c:pt>
                <c:pt idx="5">
                  <c:v>1600</c:v>
                </c:pt>
                <c:pt idx="6">
                  <c:v>1800</c:v>
                </c:pt>
                <c:pt idx="7">
                  <c:v>2000</c:v>
                </c:pt>
                <c:pt idx="8">
                  <c:v>2400</c:v>
                </c:pt>
                <c:pt idx="9">
                  <c:v>2800</c:v>
                </c:pt>
              </c:numCache>
            </c:numRef>
          </c:xVal>
          <c:yVal>
            <c:numRef>
              <c:f>Verify!$E$30:$N$30</c:f>
              <c:numCache>
                <c:formatCode>0%</c:formatCode>
                <c:ptCount val="10"/>
                <c:pt idx="0">
                  <c:v>0</c:v>
                </c:pt>
                <c:pt idx="1">
                  <c:v>0</c:v>
                </c:pt>
                <c:pt idx="2">
                  <c:v>0</c:v>
                </c:pt>
                <c:pt idx="3">
                  <c:v>0</c:v>
                </c:pt>
                <c:pt idx="4">
                  <c:v>0</c:v>
                </c:pt>
                <c:pt idx="5">
                  <c:v>0</c:v>
                </c:pt>
                <c:pt idx="6">
                  <c:v>0</c:v>
                </c:pt>
                <c:pt idx="7">
                  <c:v>0</c:v>
                </c:pt>
                <c:pt idx="8">
                  <c:v>0</c:v>
                </c:pt>
                <c:pt idx="9">
                  <c:v>0</c:v>
                </c:pt>
              </c:numCache>
            </c:numRef>
          </c:yVal>
          <c:smooth val="0"/>
        </c:ser>
        <c:ser>
          <c:idx val="24"/>
          <c:order val="24"/>
          <c:tx>
            <c:strRef>
              <c:f>Verify!$D$31</c:f>
              <c:strCache>
                <c:ptCount val="1"/>
                <c:pt idx="0">
                  <c:v>0</c:v>
                </c:pt>
              </c:strCache>
            </c:strRef>
          </c:tx>
          <c:spPr>
            <a:ln w="19050" cap="rnd">
              <a:solidFill>
                <a:schemeClr val="accent1">
                  <a:lumMod val="60000"/>
                  <a:lumOff val="40000"/>
                </a:schemeClr>
              </a:solidFill>
              <a:round/>
            </a:ln>
            <a:effectLst/>
          </c:spPr>
          <c:marker>
            <c:symbol val="circle"/>
            <c:size val="5"/>
            <c:spPr>
              <a:solidFill>
                <a:schemeClr val="accent1">
                  <a:lumMod val="60000"/>
                  <a:lumOff val="40000"/>
                </a:schemeClr>
              </a:solidFill>
              <a:ln w="9525">
                <a:solidFill>
                  <a:schemeClr val="accent1">
                    <a:lumMod val="60000"/>
                    <a:lumOff val="40000"/>
                  </a:schemeClr>
                </a:solidFill>
              </a:ln>
              <a:effectLst/>
            </c:spPr>
          </c:marker>
          <c:xVal>
            <c:numRef>
              <c:f>Verify!$E$6:$N$6</c:f>
              <c:numCache>
                <c:formatCode>General</c:formatCode>
                <c:ptCount val="10"/>
                <c:pt idx="0">
                  <c:v>650</c:v>
                </c:pt>
                <c:pt idx="1">
                  <c:v>800</c:v>
                </c:pt>
                <c:pt idx="2">
                  <c:v>1000</c:v>
                </c:pt>
                <c:pt idx="3">
                  <c:v>1200</c:v>
                </c:pt>
                <c:pt idx="4">
                  <c:v>1400</c:v>
                </c:pt>
                <c:pt idx="5">
                  <c:v>1600</c:v>
                </c:pt>
                <c:pt idx="6">
                  <c:v>1800</c:v>
                </c:pt>
                <c:pt idx="7">
                  <c:v>2000</c:v>
                </c:pt>
                <c:pt idx="8">
                  <c:v>2400</c:v>
                </c:pt>
                <c:pt idx="9">
                  <c:v>2800</c:v>
                </c:pt>
              </c:numCache>
            </c:numRef>
          </c:xVal>
          <c:yVal>
            <c:numRef>
              <c:f>Verify!$E$31:$N$31</c:f>
              <c:numCache>
                <c:formatCode>0%</c:formatCode>
                <c:ptCount val="10"/>
                <c:pt idx="0">
                  <c:v>0</c:v>
                </c:pt>
                <c:pt idx="1">
                  <c:v>0</c:v>
                </c:pt>
                <c:pt idx="2">
                  <c:v>0</c:v>
                </c:pt>
                <c:pt idx="3">
                  <c:v>0</c:v>
                </c:pt>
                <c:pt idx="4">
                  <c:v>0</c:v>
                </c:pt>
                <c:pt idx="5">
                  <c:v>0</c:v>
                </c:pt>
                <c:pt idx="6">
                  <c:v>0</c:v>
                </c:pt>
                <c:pt idx="7">
                  <c:v>0</c:v>
                </c:pt>
                <c:pt idx="8">
                  <c:v>0</c:v>
                </c:pt>
                <c:pt idx="9">
                  <c:v>0</c:v>
                </c:pt>
              </c:numCache>
            </c:numRef>
          </c:yVal>
          <c:smooth val="0"/>
        </c:ser>
        <c:ser>
          <c:idx val="25"/>
          <c:order val="25"/>
          <c:tx>
            <c:strRef>
              <c:f>Verify!$D$32</c:f>
              <c:strCache>
                <c:ptCount val="1"/>
                <c:pt idx="0">
                  <c:v>0</c:v>
                </c:pt>
              </c:strCache>
            </c:strRef>
          </c:tx>
          <c:spPr>
            <a:ln w="19050" cap="rnd">
              <a:solidFill>
                <a:schemeClr val="accent2">
                  <a:lumMod val="60000"/>
                  <a:lumOff val="40000"/>
                </a:schemeClr>
              </a:solidFill>
              <a:round/>
            </a:ln>
            <a:effectLst/>
          </c:spPr>
          <c:marker>
            <c:symbol val="circle"/>
            <c:size val="5"/>
            <c:spPr>
              <a:solidFill>
                <a:schemeClr val="accent2">
                  <a:lumMod val="60000"/>
                  <a:lumOff val="40000"/>
                </a:schemeClr>
              </a:solidFill>
              <a:ln w="9525">
                <a:solidFill>
                  <a:schemeClr val="accent2">
                    <a:lumMod val="60000"/>
                    <a:lumOff val="40000"/>
                  </a:schemeClr>
                </a:solidFill>
              </a:ln>
              <a:effectLst/>
            </c:spPr>
          </c:marker>
          <c:xVal>
            <c:numRef>
              <c:f>Verify!$E$6:$N$6</c:f>
              <c:numCache>
                <c:formatCode>General</c:formatCode>
                <c:ptCount val="10"/>
                <c:pt idx="0">
                  <c:v>650</c:v>
                </c:pt>
                <c:pt idx="1">
                  <c:v>800</c:v>
                </c:pt>
                <c:pt idx="2">
                  <c:v>1000</c:v>
                </c:pt>
                <c:pt idx="3">
                  <c:v>1200</c:v>
                </c:pt>
                <c:pt idx="4">
                  <c:v>1400</c:v>
                </c:pt>
                <c:pt idx="5">
                  <c:v>1600</c:v>
                </c:pt>
                <c:pt idx="6">
                  <c:v>1800</c:v>
                </c:pt>
                <c:pt idx="7">
                  <c:v>2000</c:v>
                </c:pt>
                <c:pt idx="8">
                  <c:v>2400</c:v>
                </c:pt>
                <c:pt idx="9">
                  <c:v>2800</c:v>
                </c:pt>
              </c:numCache>
            </c:numRef>
          </c:xVal>
          <c:yVal>
            <c:numRef>
              <c:f>Verify!$E$32:$N$32</c:f>
              <c:numCache>
                <c:formatCode>0%</c:formatCode>
                <c:ptCount val="10"/>
                <c:pt idx="0">
                  <c:v>0</c:v>
                </c:pt>
                <c:pt idx="1">
                  <c:v>0</c:v>
                </c:pt>
                <c:pt idx="2">
                  <c:v>0</c:v>
                </c:pt>
                <c:pt idx="3">
                  <c:v>0</c:v>
                </c:pt>
                <c:pt idx="4">
                  <c:v>0</c:v>
                </c:pt>
                <c:pt idx="5">
                  <c:v>0</c:v>
                </c:pt>
                <c:pt idx="6">
                  <c:v>0</c:v>
                </c:pt>
                <c:pt idx="7">
                  <c:v>0</c:v>
                </c:pt>
                <c:pt idx="8">
                  <c:v>0</c:v>
                </c:pt>
                <c:pt idx="9">
                  <c:v>0</c:v>
                </c:pt>
              </c:numCache>
            </c:numRef>
          </c:yVal>
          <c:smooth val="0"/>
        </c:ser>
        <c:ser>
          <c:idx val="26"/>
          <c:order val="26"/>
          <c:tx>
            <c:strRef>
              <c:f>Verify!$D$33</c:f>
              <c:strCache>
                <c:ptCount val="1"/>
                <c:pt idx="0">
                  <c:v>0</c:v>
                </c:pt>
              </c:strCache>
            </c:strRef>
          </c:tx>
          <c:spPr>
            <a:ln w="19050" cap="rnd">
              <a:solidFill>
                <a:schemeClr val="accent3">
                  <a:lumMod val="60000"/>
                  <a:lumOff val="40000"/>
                </a:schemeClr>
              </a:solidFill>
              <a:round/>
            </a:ln>
            <a:effectLst/>
          </c:spPr>
          <c:marker>
            <c:symbol val="circle"/>
            <c:size val="5"/>
            <c:spPr>
              <a:solidFill>
                <a:schemeClr val="accent3">
                  <a:lumMod val="60000"/>
                  <a:lumOff val="40000"/>
                </a:schemeClr>
              </a:solidFill>
              <a:ln w="9525">
                <a:solidFill>
                  <a:schemeClr val="accent3">
                    <a:lumMod val="60000"/>
                    <a:lumOff val="40000"/>
                  </a:schemeClr>
                </a:solidFill>
              </a:ln>
              <a:effectLst/>
            </c:spPr>
          </c:marker>
          <c:xVal>
            <c:numRef>
              <c:f>Verify!$E$6:$N$6</c:f>
              <c:numCache>
                <c:formatCode>General</c:formatCode>
                <c:ptCount val="10"/>
                <c:pt idx="0">
                  <c:v>650</c:v>
                </c:pt>
                <c:pt idx="1">
                  <c:v>800</c:v>
                </c:pt>
                <c:pt idx="2">
                  <c:v>1000</c:v>
                </c:pt>
                <c:pt idx="3">
                  <c:v>1200</c:v>
                </c:pt>
                <c:pt idx="4">
                  <c:v>1400</c:v>
                </c:pt>
                <c:pt idx="5">
                  <c:v>1600</c:v>
                </c:pt>
                <c:pt idx="6">
                  <c:v>1800</c:v>
                </c:pt>
                <c:pt idx="7">
                  <c:v>2000</c:v>
                </c:pt>
                <c:pt idx="8">
                  <c:v>2400</c:v>
                </c:pt>
                <c:pt idx="9">
                  <c:v>2800</c:v>
                </c:pt>
              </c:numCache>
            </c:numRef>
          </c:xVal>
          <c:yVal>
            <c:numRef>
              <c:f>Verify!$E$33:$N$33</c:f>
              <c:numCache>
                <c:formatCode>0%</c:formatCode>
                <c:ptCount val="10"/>
                <c:pt idx="0">
                  <c:v>0</c:v>
                </c:pt>
                <c:pt idx="1">
                  <c:v>0</c:v>
                </c:pt>
                <c:pt idx="2">
                  <c:v>0</c:v>
                </c:pt>
                <c:pt idx="3">
                  <c:v>0</c:v>
                </c:pt>
                <c:pt idx="4">
                  <c:v>0</c:v>
                </c:pt>
                <c:pt idx="5">
                  <c:v>0</c:v>
                </c:pt>
                <c:pt idx="6">
                  <c:v>0</c:v>
                </c:pt>
                <c:pt idx="7">
                  <c:v>0</c:v>
                </c:pt>
                <c:pt idx="8">
                  <c:v>0</c:v>
                </c:pt>
                <c:pt idx="9">
                  <c:v>0</c:v>
                </c:pt>
              </c:numCache>
            </c:numRef>
          </c:yVal>
          <c:smooth val="0"/>
        </c:ser>
        <c:ser>
          <c:idx val="27"/>
          <c:order val="27"/>
          <c:tx>
            <c:strRef>
              <c:f>Verify!$D$34</c:f>
              <c:strCache>
                <c:ptCount val="1"/>
                <c:pt idx="0">
                  <c:v>0</c:v>
                </c:pt>
              </c:strCache>
            </c:strRef>
          </c:tx>
          <c:spPr>
            <a:ln w="19050" cap="rnd">
              <a:solidFill>
                <a:schemeClr val="accent4">
                  <a:lumMod val="60000"/>
                  <a:lumOff val="40000"/>
                </a:schemeClr>
              </a:solidFill>
              <a:round/>
            </a:ln>
            <a:effectLst/>
          </c:spPr>
          <c:marker>
            <c:symbol val="circle"/>
            <c:size val="5"/>
            <c:spPr>
              <a:solidFill>
                <a:schemeClr val="accent4">
                  <a:lumMod val="60000"/>
                  <a:lumOff val="40000"/>
                </a:schemeClr>
              </a:solidFill>
              <a:ln w="9525">
                <a:solidFill>
                  <a:schemeClr val="accent4">
                    <a:lumMod val="60000"/>
                    <a:lumOff val="40000"/>
                  </a:schemeClr>
                </a:solidFill>
              </a:ln>
              <a:effectLst/>
            </c:spPr>
          </c:marker>
          <c:xVal>
            <c:numRef>
              <c:f>Verify!$E$6:$N$6</c:f>
              <c:numCache>
                <c:formatCode>General</c:formatCode>
                <c:ptCount val="10"/>
                <c:pt idx="0">
                  <c:v>650</c:v>
                </c:pt>
                <c:pt idx="1">
                  <c:v>800</c:v>
                </c:pt>
                <c:pt idx="2">
                  <c:v>1000</c:v>
                </c:pt>
                <c:pt idx="3">
                  <c:v>1200</c:v>
                </c:pt>
                <c:pt idx="4">
                  <c:v>1400</c:v>
                </c:pt>
                <c:pt idx="5">
                  <c:v>1600</c:v>
                </c:pt>
                <c:pt idx="6">
                  <c:v>1800</c:v>
                </c:pt>
                <c:pt idx="7">
                  <c:v>2000</c:v>
                </c:pt>
                <c:pt idx="8">
                  <c:v>2400</c:v>
                </c:pt>
                <c:pt idx="9">
                  <c:v>2800</c:v>
                </c:pt>
              </c:numCache>
            </c:numRef>
          </c:xVal>
          <c:yVal>
            <c:numRef>
              <c:f>Verify!$E$34:$N$34</c:f>
              <c:numCache>
                <c:formatCode>0%</c:formatCode>
                <c:ptCount val="10"/>
                <c:pt idx="0">
                  <c:v>0</c:v>
                </c:pt>
                <c:pt idx="1">
                  <c:v>0</c:v>
                </c:pt>
                <c:pt idx="2">
                  <c:v>0</c:v>
                </c:pt>
                <c:pt idx="3">
                  <c:v>0</c:v>
                </c:pt>
                <c:pt idx="4">
                  <c:v>0</c:v>
                </c:pt>
                <c:pt idx="5">
                  <c:v>0</c:v>
                </c:pt>
                <c:pt idx="6">
                  <c:v>0</c:v>
                </c:pt>
                <c:pt idx="7">
                  <c:v>0</c:v>
                </c:pt>
                <c:pt idx="8">
                  <c:v>0</c:v>
                </c:pt>
                <c:pt idx="9">
                  <c:v>0</c:v>
                </c:pt>
              </c:numCache>
            </c:numRef>
          </c:yVal>
          <c:smooth val="0"/>
        </c:ser>
        <c:ser>
          <c:idx val="28"/>
          <c:order val="28"/>
          <c:tx>
            <c:strRef>
              <c:f>Verify!$D$35</c:f>
              <c:strCache>
                <c:ptCount val="1"/>
                <c:pt idx="0">
                  <c:v>0</c:v>
                </c:pt>
              </c:strCache>
            </c:strRef>
          </c:tx>
          <c:spPr>
            <a:ln w="19050" cap="rnd">
              <a:solidFill>
                <a:schemeClr val="accent5">
                  <a:lumMod val="60000"/>
                  <a:lumOff val="40000"/>
                </a:schemeClr>
              </a:solidFill>
              <a:round/>
            </a:ln>
            <a:effectLst/>
          </c:spPr>
          <c:marker>
            <c:symbol val="circle"/>
            <c:size val="5"/>
            <c:spPr>
              <a:solidFill>
                <a:schemeClr val="accent5">
                  <a:lumMod val="60000"/>
                  <a:lumOff val="40000"/>
                </a:schemeClr>
              </a:solidFill>
              <a:ln w="9525">
                <a:solidFill>
                  <a:schemeClr val="accent5">
                    <a:lumMod val="60000"/>
                    <a:lumOff val="40000"/>
                  </a:schemeClr>
                </a:solidFill>
              </a:ln>
              <a:effectLst/>
            </c:spPr>
          </c:marker>
          <c:xVal>
            <c:numRef>
              <c:f>Verify!$E$6:$N$6</c:f>
              <c:numCache>
                <c:formatCode>General</c:formatCode>
                <c:ptCount val="10"/>
                <c:pt idx="0">
                  <c:v>650</c:v>
                </c:pt>
                <c:pt idx="1">
                  <c:v>800</c:v>
                </c:pt>
                <c:pt idx="2">
                  <c:v>1000</c:v>
                </c:pt>
                <c:pt idx="3">
                  <c:v>1200</c:v>
                </c:pt>
                <c:pt idx="4">
                  <c:v>1400</c:v>
                </c:pt>
                <c:pt idx="5">
                  <c:v>1600</c:v>
                </c:pt>
                <c:pt idx="6">
                  <c:v>1800</c:v>
                </c:pt>
                <c:pt idx="7">
                  <c:v>2000</c:v>
                </c:pt>
                <c:pt idx="8">
                  <c:v>2400</c:v>
                </c:pt>
                <c:pt idx="9">
                  <c:v>2800</c:v>
                </c:pt>
              </c:numCache>
            </c:numRef>
          </c:xVal>
          <c:yVal>
            <c:numRef>
              <c:f>Verify!$E$35:$N$35</c:f>
              <c:numCache>
                <c:formatCode>0%</c:formatCode>
                <c:ptCount val="10"/>
                <c:pt idx="0">
                  <c:v>0</c:v>
                </c:pt>
                <c:pt idx="1">
                  <c:v>0</c:v>
                </c:pt>
                <c:pt idx="2">
                  <c:v>0</c:v>
                </c:pt>
                <c:pt idx="3">
                  <c:v>0</c:v>
                </c:pt>
                <c:pt idx="4">
                  <c:v>0</c:v>
                </c:pt>
                <c:pt idx="5">
                  <c:v>0</c:v>
                </c:pt>
                <c:pt idx="6">
                  <c:v>0</c:v>
                </c:pt>
                <c:pt idx="7">
                  <c:v>0</c:v>
                </c:pt>
                <c:pt idx="8">
                  <c:v>0</c:v>
                </c:pt>
                <c:pt idx="9">
                  <c:v>0</c:v>
                </c:pt>
              </c:numCache>
            </c:numRef>
          </c:yVal>
          <c:smooth val="0"/>
        </c:ser>
        <c:ser>
          <c:idx val="29"/>
          <c:order val="29"/>
          <c:tx>
            <c:strRef>
              <c:f>Verify!$D$36</c:f>
              <c:strCache>
                <c:ptCount val="1"/>
                <c:pt idx="0">
                  <c:v>0</c:v>
                </c:pt>
              </c:strCache>
            </c:strRef>
          </c:tx>
          <c:spPr>
            <a:ln w="19050" cap="rnd">
              <a:solidFill>
                <a:schemeClr val="accent6">
                  <a:lumMod val="60000"/>
                  <a:lumOff val="40000"/>
                </a:schemeClr>
              </a:solidFill>
              <a:round/>
            </a:ln>
            <a:effectLst/>
          </c:spPr>
          <c:marker>
            <c:symbol val="circle"/>
            <c:size val="5"/>
            <c:spPr>
              <a:solidFill>
                <a:schemeClr val="accent6">
                  <a:lumMod val="60000"/>
                  <a:lumOff val="40000"/>
                </a:schemeClr>
              </a:solidFill>
              <a:ln w="9525">
                <a:solidFill>
                  <a:schemeClr val="accent6">
                    <a:lumMod val="60000"/>
                    <a:lumOff val="40000"/>
                  </a:schemeClr>
                </a:solidFill>
              </a:ln>
              <a:effectLst/>
            </c:spPr>
          </c:marker>
          <c:xVal>
            <c:numRef>
              <c:f>Verify!$E$6:$N$6</c:f>
              <c:numCache>
                <c:formatCode>General</c:formatCode>
                <c:ptCount val="10"/>
                <c:pt idx="0">
                  <c:v>650</c:v>
                </c:pt>
                <c:pt idx="1">
                  <c:v>800</c:v>
                </c:pt>
                <c:pt idx="2">
                  <c:v>1000</c:v>
                </c:pt>
                <c:pt idx="3">
                  <c:v>1200</c:v>
                </c:pt>
                <c:pt idx="4">
                  <c:v>1400</c:v>
                </c:pt>
                <c:pt idx="5">
                  <c:v>1600</c:v>
                </c:pt>
                <c:pt idx="6">
                  <c:v>1800</c:v>
                </c:pt>
                <c:pt idx="7">
                  <c:v>2000</c:v>
                </c:pt>
                <c:pt idx="8">
                  <c:v>2400</c:v>
                </c:pt>
                <c:pt idx="9">
                  <c:v>2800</c:v>
                </c:pt>
              </c:numCache>
            </c:numRef>
          </c:xVal>
          <c:yVal>
            <c:numRef>
              <c:f>Verify!$E$36:$N$36</c:f>
              <c:numCache>
                <c:formatCode>0%</c:formatCode>
                <c:ptCount val="10"/>
                <c:pt idx="0">
                  <c:v>0</c:v>
                </c:pt>
                <c:pt idx="1">
                  <c:v>0</c:v>
                </c:pt>
                <c:pt idx="2">
                  <c:v>0</c:v>
                </c:pt>
                <c:pt idx="3">
                  <c:v>0</c:v>
                </c:pt>
                <c:pt idx="4">
                  <c:v>0</c:v>
                </c:pt>
                <c:pt idx="5">
                  <c:v>0</c:v>
                </c:pt>
                <c:pt idx="6">
                  <c:v>0</c:v>
                </c:pt>
                <c:pt idx="7">
                  <c:v>0</c:v>
                </c:pt>
                <c:pt idx="8">
                  <c:v>0</c:v>
                </c:pt>
                <c:pt idx="9">
                  <c:v>0</c:v>
                </c:pt>
              </c:numCache>
            </c:numRef>
          </c:yVal>
          <c:smooth val="0"/>
        </c:ser>
        <c:dLbls>
          <c:showLegendKey val="0"/>
          <c:showVal val="0"/>
          <c:showCatName val="0"/>
          <c:showSerName val="0"/>
          <c:showPercent val="0"/>
          <c:showBubbleSize val="0"/>
        </c:dLbls>
        <c:axId val="292934832"/>
        <c:axId val="292935224"/>
      </c:scatterChart>
      <c:valAx>
        <c:axId val="29293483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a:t>Engine</a:t>
                </a:r>
                <a:r>
                  <a:rPr lang="ja-JP"/>
                  <a:t> </a:t>
                </a:r>
                <a:r>
                  <a:rPr lang="en-US"/>
                  <a:t>speed,</a:t>
                </a:r>
                <a:r>
                  <a:rPr lang="ja-JP"/>
                  <a:t> </a:t>
                </a:r>
                <a:r>
                  <a:rPr lang="en-US"/>
                  <a:t>rpm</a:t>
                </a:r>
                <a:endParaRPr lang="ja-JP"/>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92935224"/>
        <c:crosses val="autoZero"/>
        <c:crossBetween val="midCat"/>
      </c:valAx>
      <c:valAx>
        <c:axId val="292935224"/>
        <c:scaling>
          <c:orientation val="minMax"/>
          <c:max val="0.30000000000000004"/>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a:t>Torque</a:t>
                </a:r>
                <a:r>
                  <a:rPr lang="ja-JP"/>
                  <a:t> </a:t>
                </a:r>
                <a:r>
                  <a:rPr lang="en-US"/>
                  <a:t>reduction</a:t>
                </a:r>
                <a:r>
                  <a:rPr lang="ja-JP"/>
                  <a:t> </a:t>
                </a:r>
                <a:r>
                  <a:rPr lang="en-US"/>
                  <a:t>ratio,</a:t>
                </a:r>
                <a:r>
                  <a:rPr lang="ja-JP"/>
                  <a:t> </a:t>
                </a:r>
                <a:r>
                  <a:rPr lang="en-US"/>
                  <a:t>%</a:t>
                </a:r>
                <a:endParaRPr lang="ja-JP"/>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92934832"/>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r>
              <a:rPr lang="en-US" sz="900"/>
              <a:t>80°C 2400rpm</a:t>
            </a:r>
            <a:endParaRPr lang="ja-JP" sz="900"/>
          </a:p>
        </c:rich>
      </c:tx>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0761257150023341"/>
          <c:y val="0.1840128316800424"/>
          <c:w val="0.73731584117716731"/>
          <c:h val="0.64272678838721675"/>
        </c:manualLayout>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yVal>
            <c:numRef>
              <c:f>Verify!$M$138:$M$167</c:f>
              <c:numCache>
                <c:formatCode>0.00</c:formatCode>
                <c:ptCount val="30"/>
                <c:pt idx="0">
                  <c:v>31.259564735543524</c:v>
                </c:pt>
                <c:pt idx="1">
                  <c:v>30.817990644059577</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yVal>
          <c:smooth val="0"/>
        </c:ser>
        <c:dLbls>
          <c:showLegendKey val="0"/>
          <c:showVal val="0"/>
          <c:showCatName val="0"/>
          <c:showSerName val="0"/>
          <c:showPercent val="0"/>
          <c:showBubbleSize val="0"/>
        </c:dLbls>
        <c:axId val="298551776"/>
        <c:axId val="298552168"/>
      </c:scatterChart>
      <c:valAx>
        <c:axId val="298551776"/>
        <c:scaling>
          <c:orientation val="minMax"/>
        </c:scaling>
        <c:delete val="0"/>
        <c:axPos val="b"/>
        <c:majorGridlines>
          <c:spPr>
            <a:ln w="9525" cap="flat" cmpd="sng" algn="ctr">
              <a:solidFill>
                <a:schemeClr val="tx1">
                  <a:lumMod val="15000"/>
                  <a:lumOff val="85000"/>
                </a:schemeClr>
              </a:solidFill>
              <a:round/>
            </a:ln>
            <a:effectLst/>
          </c:spPr>
        </c:majorGridlines>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98552168"/>
        <c:crosses val="autoZero"/>
        <c:crossBetween val="midCat"/>
      </c:valAx>
      <c:valAx>
        <c:axId val="298552168"/>
        <c:scaling>
          <c:orientation val="minMax"/>
          <c:min val="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lgn="ctr" rtl="0">
                  <a:defRPr sz="900" b="0" i="0" u="none" strike="noStrike" kern="1200" baseline="0">
                    <a:solidFill>
                      <a:schemeClr val="tx1">
                        <a:lumMod val="65000"/>
                        <a:lumOff val="35000"/>
                      </a:schemeClr>
                    </a:solidFill>
                    <a:latin typeface="+mn-lt"/>
                    <a:ea typeface="+mn-ea"/>
                    <a:cs typeface="+mn-cs"/>
                  </a:defRPr>
                </a:pPr>
                <a:r>
                  <a:rPr lang="en-US"/>
                  <a:t>Friction torque, N</a:t>
                </a:r>
                <a:r>
                  <a:rPr lang="ja-JP"/>
                  <a:t>・</a:t>
                </a:r>
                <a:r>
                  <a:rPr lang="en-US"/>
                  <a:t>m</a:t>
                </a:r>
                <a:endParaRPr lang="ja-JP"/>
              </a:p>
            </c:rich>
          </c:tx>
          <c:overlay val="0"/>
          <c:spPr>
            <a:noFill/>
            <a:ln>
              <a:noFill/>
            </a:ln>
            <a:effectLst/>
          </c:spPr>
          <c:txPr>
            <a:bodyPr rot="-5400000" spcFirstLastPara="1" vertOverflow="ellipsis" vert="horz" wrap="square" anchor="ctr" anchorCtr="1"/>
            <a:lstStyle/>
            <a:p>
              <a:pPr algn="ctr" rtl="0">
                <a:defRPr sz="900" b="0" i="0" u="none" strike="noStrike" kern="1200" baseline="0">
                  <a:solidFill>
                    <a:schemeClr val="tx1">
                      <a:lumMod val="65000"/>
                      <a:lumOff val="35000"/>
                    </a:schemeClr>
                  </a:solidFill>
                  <a:latin typeface="+mn-lt"/>
                  <a:ea typeface="+mn-ea"/>
                  <a:cs typeface="+mn-cs"/>
                </a:defRPr>
              </a:pPr>
              <a:endParaRPr lang="ja-JP"/>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98551776"/>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mn-ea"/>
                <a:cs typeface="+mn-cs"/>
              </a:defRPr>
            </a:pPr>
            <a:r>
              <a:rPr lang="en-US"/>
              <a:t>80°C</a:t>
            </a:r>
            <a:endParaRPr lang="ja-JP"/>
          </a:p>
        </c:rich>
      </c:tx>
      <c:overlay val="0"/>
      <c:spPr>
        <a:noFill/>
        <a:ln>
          <a:noFill/>
        </a:ln>
        <a:effectLst/>
      </c:spPr>
      <c:txPr>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6115934678880167"/>
          <c:y val="9.9152967404446499E-2"/>
          <c:w val="0.77263203955430482"/>
          <c:h val="0.50767167581137063"/>
        </c:manualLayout>
      </c:layout>
      <c:scatterChart>
        <c:scatterStyle val="lineMarker"/>
        <c:varyColors val="0"/>
        <c:ser>
          <c:idx val="0"/>
          <c:order val="0"/>
          <c:tx>
            <c:strRef>
              <c:f>Verify!$D$40</c:f>
              <c:strCache>
                <c:ptCount val="1"/>
                <c:pt idx="0">
                  <c:v>GE108A</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Verify!$E$39:$N$39</c:f>
              <c:numCache>
                <c:formatCode>General</c:formatCode>
                <c:ptCount val="10"/>
                <c:pt idx="0">
                  <c:v>650</c:v>
                </c:pt>
                <c:pt idx="1">
                  <c:v>800</c:v>
                </c:pt>
                <c:pt idx="2">
                  <c:v>1000</c:v>
                </c:pt>
                <c:pt idx="3">
                  <c:v>1200</c:v>
                </c:pt>
                <c:pt idx="4">
                  <c:v>1400</c:v>
                </c:pt>
                <c:pt idx="5">
                  <c:v>1600</c:v>
                </c:pt>
                <c:pt idx="6">
                  <c:v>1800</c:v>
                </c:pt>
                <c:pt idx="7">
                  <c:v>2000</c:v>
                </c:pt>
                <c:pt idx="8">
                  <c:v>2400</c:v>
                </c:pt>
                <c:pt idx="9">
                  <c:v>2800</c:v>
                </c:pt>
              </c:numCache>
            </c:numRef>
          </c:xVal>
          <c:yVal>
            <c:numRef>
              <c:f>Verify!$E$40:$N$40</c:f>
              <c:numCache>
                <c:formatCode>0%</c:formatCode>
                <c:ptCount val="10"/>
                <c:pt idx="0">
                  <c:v>0.22807250594026687</c:v>
                </c:pt>
                <c:pt idx="1">
                  <c:v>0.1978889257532909</c:v>
                </c:pt>
                <c:pt idx="2">
                  <c:v>0.15494483090880126</c:v>
                </c:pt>
                <c:pt idx="3">
                  <c:v>0.12921881486550235</c:v>
                </c:pt>
                <c:pt idx="4">
                  <c:v>0.10232478849721091</c:v>
                </c:pt>
                <c:pt idx="5">
                  <c:v>8.7026494074992203E-2</c:v>
                </c:pt>
                <c:pt idx="6">
                  <c:v>7.8372728321359469E-2</c:v>
                </c:pt>
                <c:pt idx="7">
                  <c:v>7.1322275611538671E-2</c:v>
                </c:pt>
                <c:pt idx="8">
                  <c:v>7.0365650636007679E-2</c:v>
                </c:pt>
                <c:pt idx="9">
                  <c:v>6.4572145653105581E-2</c:v>
                </c:pt>
              </c:numCache>
            </c:numRef>
          </c:yVal>
          <c:smooth val="0"/>
        </c:ser>
        <c:ser>
          <c:idx val="1"/>
          <c:order val="1"/>
          <c:tx>
            <c:strRef>
              <c:f>Verify!$D$41</c:f>
              <c:strCache>
                <c:ptCount val="1"/>
                <c:pt idx="0">
                  <c:v>GE116</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Verify!$E$39:$N$39</c:f>
              <c:numCache>
                <c:formatCode>General</c:formatCode>
                <c:ptCount val="10"/>
                <c:pt idx="0">
                  <c:v>650</c:v>
                </c:pt>
                <c:pt idx="1">
                  <c:v>800</c:v>
                </c:pt>
                <c:pt idx="2">
                  <c:v>1000</c:v>
                </c:pt>
                <c:pt idx="3">
                  <c:v>1200</c:v>
                </c:pt>
                <c:pt idx="4">
                  <c:v>1400</c:v>
                </c:pt>
                <c:pt idx="5">
                  <c:v>1600</c:v>
                </c:pt>
                <c:pt idx="6">
                  <c:v>1800</c:v>
                </c:pt>
                <c:pt idx="7">
                  <c:v>2000</c:v>
                </c:pt>
                <c:pt idx="8">
                  <c:v>2400</c:v>
                </c:pt>
                <c:pt idx="9">
                  <c:v>2800</c:v>
                </c:pt>
              </c:numCache>
            </c:numRef>
          </c:xVal>
          <c:yVal>
            <c:numRef>
              <c:f>Verify!$E$41:$N$41</c:f>
              <c:numCache>
                <c:formatCode>0%</c:formatCode>
                <c:ptCount val="10"/>
                <c:pt idx="0">
                  <c:v>0.23351821686476906</c:v>
                </c:pt>
                <c:pt idx="1">
                  <c:v>0.20392301675643351</c:v>
                </c:pt>
                <c:pt idx="2">
                  <c:v>0.15303836738510879</c:v>
                </c:pt>
                <c:pt idx="3">
                  <c:v>0.11706324068836758</c:v>
                </c:pt>
                <c:pt idx="4">
                  <c:v>9.6265167664892751E-2</c:v>
                </c:pt>
                <c:pt idx="5">
                  <c:v>7.9914402884165264E-2</c:v>
                </c:pt>
                <c:pt idx="6">
                  <c:v>6.9352044604367807E-2</c:v>
                </c:pt>
                <c:pt idx="7">
                  <c:v>5.6256536500065485E-2</c:v>
                </c:pt>
                <c:pt idx="8">
                  <c:v>5.119445310325197E-2</c:v>
                </c:pt>
                <c:pt idx="9">
                  <c:v>4.4760877229710179E-2</c:v>
                </c:pt>
              </c:numCache>
            </c:numRef>
          </c:yVal>
          <c:smooth val="0"/>
        </c:ser>
        <c:ser>
          <c:idx val="2"/>
          <c:order val="2"/>
          <c:tx>
            <c:strRef>
              <c:f>Verify!$D$42</c:f>
              <c:strCache>
                <c:ptCount val="1"/>
                <c:pt idx="0">
                  <c:v>1900/1/0</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Verify!$E$39:$N$39</c:f>
              <c:numCache>
                <c:formatCode>General</c:formatCode>
                <c:ptCount val="10"/>
                <c:pt idx="0">
                  <c:v>650</c:v>
                </c:pt>
                <c:pt idx="1">
                  <c:v>800</c:v>
                </c:pt>
                <c:pt idx="2">
                  <c:v>1000</c:v>
                </c:pt>
                <c:pt idx="3">
                  <c:v>1200</c:v>
                </c:pt>
                <c:pt idx="4">
                  <c:v>1400</c:v>
                </c:pt>
                <c:pt idx="5">
                  <c:v>1600</c:v>
                </c:pt>
                <c:pt idx="6">
                  <c:v>1800</c:v>
                </c:pt>
                <c:pt idx="7">
                  <c:v>2000</c:v>
                </c:pt>
                <c:pt idx="8">
                  <c:v>2400</c:v>
                </c:pt>
                <c:pt idx="9">
                  <c:v>2800</c:v>
                </c:pt>
              </c:numCache>
            </c:numRef>
          </c:xVal>
          <c:yVal>
            <c:numRef>
              <c:f>Verify!$E$42:$N$42</c:f>
              <c:numCache>
                <c:formatCode>0%</c:formatCode>
                <c:ptCount val="10"/>
                <c:pt idx="0">
                  <c:v>0</c:v>
                </c:pt>
                <c:pt idx="1">
                  <c:v>0</c:v>
                </c:pt>
                <c:pt idx="2">
                  <c:v>0</c:v>
                </c:pt>
                <c:pt idx="3">
                  <c:v>0</c:v>
                </c:pt>
                <c:pt idx="4">
                  <c:v>0</c:v>
                </c:pt>
                <c:pt idx="5">
                  <c:v>0</c:v>
                </c:pt>
                <c:pt idx="6">
                  <c:v>0</c:v>
                </c:pt>
                <c:pt idx="7">
                  <c:v>0</c:v>
                </c:pt>
                <c:pt idx="8">
                  <c:v>0</c:v>
                </c:pt>
                <c:pt idx="9">
                  <c:v>0</c:v>
                </c:pt>
              </c:numCache>
            </c:numRef>
          </c:yVal>
          <c:smooth val="0"/>
        </c:ser>
        <c:ser>
          <c:idx val="3"/>
          <c:order val="3"/>
          <c:tx>
            <c:strRef>
              <c:f>Verify!$D$43</c:f>
              <c:strCache>
                <c:ptCount val="1"/>
                <c:pt idx="0">
                  <c:v>1900/1/0</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xVal>
            <c:numRef>
              <c:f>Verify!$E$39:$N$39</c:f>
              <c:numCache>
                <c:formatCode>General</c:formatCode>
                <c:ptCount val="10"/>
                <c:pt idx="0">
                  <c:v>650</c:v>
                </c:pt>
                <c:pt idx="1">
                  <c:v>800</c:v>
                </c:pt>
                <c:pt idx="2">
                  <c:v>1000</c:v>
                </c:pt>
                <c:pt idx="3">
                  <c:v>1200</c:v>
                </c:pt>
                <c:pt idx="4">
                  <c:v>1400</c:v>
                </c:pt>
                <c:pt idx="5">
                  <c:v>1600</c:v>
                </c:pt>
                <c:pt idx="6">
                  <c:v>1800</c:v>
                </c:pt>
                <c:pt idx="7">
                  <c:v>2000</c:v>
                </c:pt>
                <c:pt idx="8">
                  <c:v>2400</c:v>
                </c:pt>
                <c:pt idx="9">
                  <c:v>2800</c:v>
                </c:pt>
              </c:numCache>
            </c:numRef>
          </c:xVal>
          <c:yVal>
            <c:numRef>
              <c:f>Verify!$E$43:$N$43</c:f>
              <c:numCache>
                <c:formatCode>0%</c:formatCode>
                <c:ptCount val="10"/>
                <c:pt idx="0">
                  <c:v>0</c:v>
                </c:pt>
                <c:pt idx="1">
                  <c:v>0</c:v>
                </c:pt>
                <c:pt idx="2">
                  <c:v>0</c:v>
                </c:pt>
                <c:pt idx="3">
                  <c:v>0</c:v>
                </c:pt>
                <c:pt idx="4">
                  <c:v>0</c:v>
                </c:pt>
                <c:pt idx="5">
                  <c:v>0</c:v>
                </c:pt>
                <c:pt idx="6">
                  <c:v>0</c:v>
                </c:pt>
                <c:pt idx="7">
                  <c:v>0</c:v>
                </c:pt>
                <c:pt idx="8">
                  <c:v>0</c:v>
                </c:pt>
                <c:pt idx="9">
                  <c:v>0</c:v>
                </c:pt>
              </c:numCache>
            </c:numRef>
          </c:yVal>
          <c:smooth val="0"/>
        </c:ser>
        <c:ser>
          <c:idx val="4"/>
          <c:order val="4"/>
          <c:tx>
            <c:strRef>
              <c:f>Verify!$D$44</c:f>
              <c:strCache>
                <c:ptCount val="1"/>
                <c:pt idx="0">
                  <c:v>1900/1/0</c:v>
                </c:pt>
              </c:strCache>
            </c:strRef>
          </c:tx>
          <c:spPr>
            <a:ln w="19050" cap="rnd">
              <a:solidFill>
                <a:schemeClr val="accent5"/>
              </a:solidFill>
              <a:round/>
            </a:ln>
            <a:effectLst/>
          </c:spPr>
          <c:marker>
            <c:symbol val="circle"/>
            <c:size val="5"/>
            <c:spPr>
              <a:solidFill>
                <a:schemeClr val="accent5"/>
              </a:solidFill>
              <a:ln w="9525">
                <a:solidFill>
                  <a:schemeClr val="accent5"/>
                </a:solidFill>
              </a:ln>
              <a:effectLst/>
            </c:spPr>
          </c:marker>
          <c:xVal>
            <c:numRef>
              <c:f>Verify!$E$39:$N$39</c:f>
              <c:numCache>
                <c:formatCode>General</c:formatCode>
                <c:ptCount val="10"/>
                <c:pt idx="0">
                  <c:v>650</c:v>
                </c:pt>
                <c:pt idx="1">
                  <c:v>800</c:v>
                </c:pt>
                <c:pt idx="2">
                  <c:v>1000</c:v>
                </c:pt>
                <c:pt idx="3">
                  <c:v>1200</c:v>
                </c:pt>
                <c:pt idx="4">
                  <c:v>1400</c:v>
                </c:pt>
                <c:pt idx="5">
                  <c:v>1600</c:v>
                </c:pt>
                <c:pt idx="6">
                  <c:v>1800</c:v>
                </c:pt>
                <c:pt idx="7">
                  <c:v>2000</c:v>
                </c:pt>
                <c:pt idx="8">
                  <c:v>2400</c:v>
                </c:pt>
                <c:pt idx="9">
                  <c:v>2800</c:v>
                </c:pt>
              </c:numCache>
            </c:numRef>
          </c:xVal>
          <c:yVal>
            <c:numRef>
              <c:f>Verify!$E$44:$N$44</c:f>
              <c:numCache>
                <c:formatCode>0%</c:formatCode>
                <c:ptCount val="10"/>
                <c:pt idx="0">
                  <c:v>0</c:v>
                </c:pt>
                <c:pt idx="1">
                  <c:v>0</c:v>
                </c:pt>
                <c:pt idx="2">
                  <c:v>0</c:v>
                </c:pt>
                <c:pt idx="3">
                  <c:v>0</c:v>
                </c:pt>
                <c:pt idx="4">
                  <c:v>0</c:v>
                </c:pt>
                <c:pt idx="5">
                  <c:v>0</c:v>
                </c:pt>
                <c:pt idx="6">
                  <c:v>0</c:v>
                </c:pt>
                <c:pt idx="7">
                  <c:v>0</c:v>
                </c:pt>
                <c:pt idx="8">
                  <c:v>0</c:v>
                </c:pt>
                <c:pt idx="9">
                  <c:v>0</c:v>
                </c:pt>
              </c:numCache>
            </c:numRef>
          </c:yVal>
          <c:smooth val="0"/>
        </c:ser>
        <c:ser>
          <c:idx val="5"/>
          <c:order val="5"/>
          <c:tx>
            <c:strRef>
              <c:f>Verify!$D$45</c:f>
              <c:strCache>
                <c:ptCount val="1"/>
                <c:pt idx="0">
                  <c:v>1900/1/0</c:v>
                </c:pt>
              </c:strCache>
            </c:strRef>
          </c:tx>
          <c:spPr>
            <a:ln w="19050" cap="rnd">
              <a:solidFill>
                <a:schemeClr val="accent6"/>
              </a:solidFill>
              <a:round/>
            </a:ln>
            <a:effectLst/>
          </c:spPr>
          <c:marker>
            <c:symbol val="circle"/>
            <c:size val="5"/>
            <c:spPr>
              <a:solidFill>
                <a:schemeClr val="accent6"/>
              </a:solidFill>
              <a:ln w="9525">
                <a:solidFill>
                  <a:schemeClr val="accent6"/>
                </a:solidFill>
              </a:ln>
              <a:effectLst/>
            </c:spPr>
          </c:marker>
          <c:xVal>
            <c:numRef>
              <c:f>Verify!$E$39:$N$39</c:f>
              <c:numCache>
                <c:formatCode>General</c:formatCode>
                <c:ptCount val="10"/>
                <c:pt idx="0">
                  <c:v>650</c:v>
                </c:pt>
                <c:pt idx="1">
                  <c:v>800</c:v>
                </c:pt>
                <c:pt idx="2">
                  <c:v>1000</c:v>
                </c:pt>
                <c:pt idx="3">
                  <c:v>1200</c:v>
                </c:pt>
                <c:pt idx="4">
                  <c:v>1400</c:v>
                </c:pt>
                <c:pt idx="5">
                  <c:v>1600</c:v>
                </c:pt>
                <c:pt idx="6">
                  <c:v>1800</c:v>
                </c:pt>
                <c:pt idx="7">
                  <c:v>2000</c:v>
                </c:pt>
                <c:pt idx="8">
                  <c:v>2400</c:v>
                </c:pt>
                <c:pt idx="9">
                  <c:v>2800</c:v>
                </c:pt>
              </c:numCache>
            </c:numRef>
          </c:xVal>
          <c:yVal>
            <c:numRef>
              <c:f>Verify!$E$45:$N$45</c:f>
              <c:numCache>
                <c:formatCode>0%</c:formatCode>
                <c:ptCount val="10"/>
                <c:pt idx="0">
                  <c:v>0</c:v>
                </c:pt>
                <c:pt idx="1">
                  <c:v>0</c:v>
                </c:pt>
                <c:pt idx="2">
                  <c:v>0</c:v>
                </c:pt>
                <c:pt idx="3">
                  <c:v>0</c:v>
                </c:pt>
                <c:pt idx="4">
                  <c:v>0</c:v>
                </c:pt>
                <c:pt idx="5">
                  <c:v>0</c:v>
                </c:pt>
                <c:pt idx="6">
                  <c:v>0</c:v>
                </c:pt>
                <c:pt idx="7">
                  <c:v>0</c:v>
                </c:pt>
                <c:pt idx="8">
                  <c:v>0</c:v>
                </c:pt>
                <c:pt idx="9">
                  <c:v>0</c:v>
                </c:pt>
              </c:numCache>
            </c:numRef>
          </c:yVal>
          <c:smooth val="0"/>
        </c:ser>
        <c:ser>
          <c:idx val="6"/>
          <c:order val="6"/>
          <c:tx>
            <c:strRef>
              <c:f>Verify!$D$46</c:f>
              <c:strCache>
                <c:ptCount val="1"/>
                <c:pt idx="0">
                  <c:v>1900/1/0</c:v>
                </c:pt>
              </c:strCache>
            </c:strRef>
          </c:tx>
          <c:spPr>
            <a:ln w="19050"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xVal>
            <c:numRef>
              <c:f>Verify!$E$39:$N$39</c:f>
              <c:numCache>
                <c:formatCode>General</c:formatCode>
                <c:ptCount val="10"/>
                <c:pt idx="0">
                  <c:v>650</c:v>
                </c:pt>
                <c:pt idx="1">
                  <c:v>800</c:v>
                </c:pt>
                <c:pt idx="2">
                  <c:v>1000</c:v>
                </c:pt>
                <c:pt idx="3">
                  <c:v>1200</c:v>
                </c:pt>
                <c:pt idx="4">
                  <c:v>1400</c:v>
                </c:pt>
                <c:pt idx="5">
                  <c:v>1600</c:v>
                </c:pt>
                <c:pt idx="6">
                  <c:v>1800</c:v>
                </c:pt>
                <c:pt idx="7">
                  <c:v>2000</c:v>
                </c:pt>
                <c:pt idx="8">
                  <c:v>2400</c:v>
                </c:pt>
                <c:pt idx="9">
                  <c:v>2800</c:v>
                </c:pt>
              </c:numCache>
            </c:numRef>
          </c:xVal>
          <c:yVal>
            <c:numRef>
              <c:f>Verify!$E$46:$N$46</c:f>
              <c:numCache>
                <c:formatCode>0%</c:formatCode>
                <c:ptCount val="10"/>
                <c:pt idx="0">
                  <c:v>0</c:v>
                </c:pt>
                <c:pt idx="1">
                  <c:v>0</c:v>
                </c:pt>
                <c:pt idx="2">
                  <c:v>0</c:v>
                </c:pt>
                <c:pt idx="3">
                  <c:v>0</c:v>
                </c:pt>
                <c:pt idx="4">
                  <c:v>0</c:v>
                </c:pt>
                <c:pt idx="5">
                  <c:v>0</c:v>
                </c:pt>
                <c:pt idx="6">
                  <c:v>0</c:v>
                </c:pt>
                <c:pt idx="7">
                  <c:v>0</c:v>
                </c:pt>
                <c:pt idx="8">
                  <c:v>0</c:v>
                </c:pt>
                <c:pt idx="9">
                  <c:v>0</c:v>
                </c:pt>
              </c:numCache>
            </c:numRef>
          </c:yVal>
          <c:smooth val="0"/>
        </c:ser>
        <c:ser>
          <c:idx val="7"/>
          <c:order val="7"/>
          <c:tx>
            <c:strRef>
              <c:f>Verify!$D$47</c:f>
              <c:strCache>
                <c:ptCount val="1"/>
                <c:pt idx="0">
                  <c:v>1900/1/0</c:v>
                </c:pt>
              </c:strCache>
            </c:strRef>
          </c:tx>
          <c:spPr>
            <a:ln w="19050"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xVal>
            <c:numRef>
              <c:f>Verify!$E$39:$N$39</c:f>
              <c:numCache>
                <c:formatCode>General</c:formatCode>
                <c:ptCount val="10"/>
                <c:pt idx="0">
                  <c:v>650</c:v>
                </c:pt>
                <c:pt idx="1">
                  <c:v>800</c:v>
                </c:pt>
                <c:pt idx="2">
                  <c:v>1000</c:v>
                </c:pt>
                <c:pt idx="3">
                  <c:v>1200</c:v>
                </c:pt>
                <c:pt idx="4">
                  <c:v>1400</c:v>
                </c:pt>
                <c:pt idx="5">
                  <c:v>1600</c:v>
                </c:pt>
                <c:pt idx="6">
                  <c:v>1800</c:v>
                </c:pt>
                <c:pt idx="7">
                  <c:v>2000</c:v>
                </c:pt>
                <c:pt idx="8">
                  <c:v>2400</c:v>
                </c:pt>
                <c:pt idx="9">
                  <c:v>2800</c:v>
                </c:pt>
              </c:numCache>
            </c:numRef>
          </c:xVal>
          <c:yVal>
            <c:numRef>
              <c:f>Verify!$E$47:$N$47</c:f>
              <c:numCache>
                <c:formatCode>0%</c:formatCode>
                <c:ptCount val="10"/>
                <c:pt idx="0">
                  <c:v>0</c:v>
                </c:pt>
                <c:pt idx="1">
                  <c:v>0</c:v>
                </c:pt>
                <c:pt idx="2">
                  <c:v>0</c:v>
                </c:pt>
                <c:pt idx="3">
                  <c:v>0</c:v>
                </c:pt>
                <c:pt idx="4">
                  <c:v>0</c:v>
                </c:pt>
                <c:pt idx="5">
                  <c:v>0</c:v>
                </c:pt>
                <c:pt idx="6">
                  <c:v>0</c:v>
                </c:pt>
                <c:pt idx="7">
                  <c:v>0</c:v>
                </c:pt>
                <c:pt idx="8">
                  <c:v>0</c:v>
                </c:pt>
                <c:pt idx="9">
                  <c:v>0</c:v>
                </c:pt>
              </c:numCache>
            </c:numRef>
          </c:yVal>
          <c:smooth val="0"/>
        </c:ser>
        <c:ser>
          <c:idx val="8"/>
          <c:order val="8"/>
          <c:tx>
            <c:strRef>
              <c:f>Verify!$D$48</c:f>
              <c:strCache>
                <c:ptCount val="1"/>
                <c:pt idx="0">
                  <c:v>1900/1/0</c:v>
                </c:pt>
              </c:strCache>
            </c:strRef>
          </c:tx>
          <c:spPr>
            <a:ln w="19050"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xVal>
            <c:numRef>
              <c:f>Verify!$E$39:$N$39</c:f>
              <c:numCache>
                <c:formatCode>General</c:formatCode>
                <c:ptCount val="10"/>
                <c:pt idx="0">
                  <c:v>650</c:v>
                </c:pt>
                <c:pt idx="1">
                  <c:v>800</c:v>
                </c:pt>
                <c:pt idx="2">
                  <c:v>1000</c:v>
                </c:pt>
                <c:pt idx="3">
                  <c:v>1200</c:v>
                </c:pt>
                <c:pt idx="4">
                  <c:v>1400</c:v>
                </c:pt>
                <c:pt idx="5">
                  <c:v>1600</c:v>
                </c:pt>
                <c:pt idx="6">
                  <c:v>1800</c:v>
                </c:pt>
                <c:pt idx="7">
                  <c:v>2000</c:v>
                </c:pt>
                <c:pt idx="8">
                  <c:v>2400</c:v>
                </c:pt>
                <c:pt idx="9">
                  <c:v>2800</c:v>
                </c:pt>
              </c:numCache>
            </c:numRef>
          </c:xVal>
          <c:yVal>
            <c:numRef>
              <c:f>Verify!$E$48:$N$48</c:f>
              <c:numCache>
                <c:formatCode>0%</c:formatCode>
                <c:ptCount val="10"/>
                <c:pt idx="0">
                  <c:v>0</c:v>
                </c:pt>
                <c:pt idx="1">
                  <c:v>0</c:v>
                </c:pt>
                <c:pt idx="2">
                  <c:v>0</c:v>
                </c:pt>
                <c:pt idx="3">
                  <c:v>0</c:v>
                </c:pt>
                <c:pt idx="4">
                  <c:v>0</c:v>
                </c:pt>
                <c:pt idx="5">
                  <c:v>0</c:v>
                </c:pt>
                <c:pt idx="6">
                  <c:v>0</c:v>
                </c:pt>
                <c:pt idx="7">
                  <c:v>0</c:v>
                </c:pt>
                <c:pt idx="8">
                  <c:v>0</c:v>
                </c:pt>
                <c:pt idx="9">
                  <c:v>0</c:v>
                </c:pt>
              </c:numCache>
            </c:numRef>
          </c:yVal>
          <c:smooth val="0"/>
        </c:ser>
        <c:ser>
          <c:idx val="9"/>
          <c:order val="9"/>
          <c:tx>
            <c:strRef>
              <c:f>Verify!$D$49</c:f>
              <c:strCache>
                <c:ptCount val="1"/>
                <c:pt idx="0">
                  <c:v>1900/1/0</c:v>
                </c:pt>
              </c:strCache>
            </c:strRef>
          </c:tx>
          <c:spPr>
            <a:ln w="19050"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xVal>
            <c:numRef>
              <c:f>Verify!$E$39:$N$39</c:f>
              <c:numCache>
                <c:formatCode>General</c:formatCode>
                <c:ptCount val="10"/>
                <c:pt idx="0">
                  <c:v>650</c:v>
                </c:pt>
                <c:pt idx="1">
                  <c:v>800</c:v>
                </c:pt>
                <c:pt idx="2">
                  <c:v>1000</c:v>
                </c:pt>
                <c:pt idx="3">
                  <c:v>1200</c:v>
                </c:pt>
                <c:pt idx="4">
                  <c:v>1400</c:v>
                </c:pt>
                <c:pt idx="5">
                  <c:v>1600</c:v>
                </c:pt>
                <c:pt idx="6">
                  <c:v>1800</c:v>
                </c:pt>
                <c:pt idx="7">
                  <c:v>2000</c:v>
                </c:pt>
                <c:pt idx="8">
                  <c:v>2400</c:v>
                </c:pt>
                <c:pt idx="9">
                  <c:v>2800</c:v>
                </c:pt>
              </c:numCache>
            </c:numRef>
          </c:xVal>
          <c:yVal>
            <c:numRef>
              <c:f>Verify!$E$49:$N$49</c:f>
              <c:numCache>
                <c:formatCode>0%</c:formatCode>
                <c:ptCount val="10"/>
                <c:pt idx="0">
                  <c:v>0</c:v>
                </c:pt>
                <c:pt idx="1">
                  <c:v>0</c:v>
                </c:pt>
                <c:pt idx="2">
                  <c:v>0</c:v>
                </c:pt>
                <c:pt idx="3">
                  <c:v>0</c:v>
                </c:pt>
                <c:pt idx="4">
                  <c:v>0</c:v>
                </c:pt>
                <c:pt idx="5">
                  <c:v>0</c:v>
                </c:pt>
                <c:pt idx="6">
                  <c:v>0</c:v>
                </c:pt>
                <c:pt idx="7">
                  <c:v>0</c:v>
                </c:pt>
                <c:pt idx="8">
                  <c:v>0</c:v>
                </c:pt>
                <c:pt idx="9">
                  <c:v>0</c:v>
                </c:pt>
              </c:numCache>
            </c:numRef>
          </c:yVal>
          <c:smooth val="0"/>
        </c:ser>
        <c:ser>
          <c:idx val="10"/>
          <c:order val="10"/>
          <c:tx>
            <c:strRef>
              <c:f>Verify!$D$50</c:f>
              <c:strCache>
                <c:ptCount val="1"/>
                <c:pt idx="0">
                  <c:v>1900/1/0</c:v>
                </c:pt>
              </c:strCache>
            </c:strRef>
          </c:tx>
          <c:spPr>
            <a:ln w="19050" cap="rnd">
              <a:solidFill>
                <a:schemeClr val="accent5">
                  <a:lumMod val="60000"/>
                </a:schemeClr>
              </a:solidFill>
              <a:round/>
            </a:ln>
            <a:effectLst/>
          </c:spPr>
          <c:marker>
            <c:symbol val="circle"/>
            <c:size val="5"/>
            <c:spPr>
              <a:solidFill>
                <a:schemeClr val="accent5">
                  <a:lumMod val="60000"/>
                </a:schemeClr>
              </a:solidFill>
              <a:ln w="9525">
                <a:solidFill>
                  <a:schemeClr val="accent5">
                    <a:lumMod val="60000"/>
                  </a:schemeClr>
                </a:solidFill>
              </a:ln>
              <a:effectLst/>
            </c:spPr>
          </c:marker>
          <c:xVal>
            <c:numRef>
              <c:f>Verify!$E$39:$N$39</c:f>
              <c:numCache>
                <c:formatCode>General</c:formatCode>
                <c:ptCount val="10"/>
                <c:pt idx="0">
                  <c:v>650</c:v>
                </c:pt>
                <c:pt idx="1">
                  <c:v>800</c:v>
                </c:pt>
                <c:pt idx="2">
                  <c:v>1000</c:v>
                </c:pt>
                <c:pt idx="3">
                  <c:v>1200</c:v>
                </c:pt>
                <c:pt idx="4">
                  <c:v>1400</c:v>
                </c:pt>
                <c:pt idx="5">
                  <c:v>1600</c:v>
                </c:pt>
                <c:pt idx="6">
                  <c:v>1800</c:v>
                </c:pt>
                <c:pt idx="7">
                  <c:v>2000</c:v>
                </c:pt>
                <c:pt idx="8">
                  <c:v>2400</c:v>
                </c:pt>
                <c:pt idx="9">
                  <c:v>2800</c:v>
                </c:pt>
              </c:numCache>
            </c:numRef>
          </c:xVal>
          <c:yVal>
            <c:numRef>
              <c:f>Verify!$E$50:$N$50</c:f>
              <c:numCache>
                <c:formatCode>0%</c:formatCode>
                <c:ptCount val="10"/>
                <c:pt idx="0">
                  <c:v>0</c:v>
                </c:pt>
                <c:pt idx="1">
                  <c:v>0</c:v>
                </c:pt>
                <c:pt idx="2">
                  <c:v>0</c:v>
                </c:pt>
                <c:pt idx="3">
                  <c:v>0</c:v>
                </c:pt>
                <c:pt idx="4">
                  <c:v>0</c:v>
                </c:pt>
                <c:pt idx="5">
                  <c:v>0</c:v>
                </c:pt>
                <c:pt idx="6">
                  <c:v>0</c:v>
                </c:pt>
                <c:pt idx="7">
                  <c:v>0</c:v>
                </c:pt>
                <c:pt idx="8">
                  <c:v>0</c:v>
                </c:pt>
                <c:pt idx="9">
                  <c:v>0</c:v>
                </c:pt>
              </c:numCache>
            </c:numRef>
          </c:yVal>
          <c:smooth val="0"/>
        </c:ser>
        <c:ser>
          <c:idx val="11"/>
          <c:order val="11"/>
          <c:tx>
            <c:strRef>
              <c:f>Verify!$D$51</c:f>
              <c:strCache>
                <c:ptCount val="1"/>
                <c:pt idx="0">
                  <c:v>1900/1/0</c:v>
                </c:pt>
              </c:strCache>
            </c:strRef>
          </c:tx>
          <c:spPr>
            <a:ln w="19050" cap="rnd">
              <a:solidFill>
                <a:schemeClr val="accent6">
                  <a:lumMod val="60000"/>
                </a:schemeClr>
              </a:solidFill>
              <a:round/>
            </a:ln>
            <a:effectLst/>
          </c:spPr>
          <c:marker>
            <c:symbol val="circle"/>
            <c:size val="5"/>
            <c:spPr>
              <a:solidFill>
                <a:schemeClr val="accent6">
                  <a:lumMod val="60000"/>
                </a:schemeClr>
              </a:solidFill>
              <a:ln w="9525">
                <a:solidFill>
                  <a:schemeClr val="accent6">
                    <a:lumMod val="60000"/>
                  </a:schemeClr>
                </a:solidFill>
              </a:ln>
              <a:effectLst/>
            </c:spPr>
          </c:marker>
          <c:xVal>
            <c:numRef>
              <c:f>Verify!$E$39:$N$39</c:f>
              <c:numCache>
                <c:formatCode>General</c:formatCode>
                <c:ptCount val="10"/>
                <c:pt idx="0">
                  <c:v>650</c:v>
                </c:pt>
                <c:pt idx="1">
                  <c:v>800</c:v>
                </c:pt>
                <c:pt idx="2">
                  <c:v>1000</c:v>
                </c:pt>
                <c:pt idx="3">
                  <c:v>1200</c:v>
                </c:pt>
                <c:pt idx="4">
                  <c:v>1400</c:v>
                </c:pt>
                <c:pt idx="5">
                  <c:v>1600</c:v>
                </c:pt>
                <c:pt idx="6">
                  <c:v>1800</c:v>
                </c:pt>
                <c:pt idx="7">
                  <c:v>2000</c:v>
                </c:pt>
                <c:pt idx="8">
                  <c:v>2400</c:v>
                </c:pt>
                <c:pt idx="9">
                  <c:v>2800</c:v>
                </c:pt>
              </c:numCache>
            </c:numRef>
          </c:xVal>
          <c:yVal>
            <c:numRef>
              <c:f>Verify!$E$51:$N$51</c:f>
              <c:numCache>
                <c:formatCode>0%</c:formatCode>
                <c:ptCount val="10"/>
                <c:pt idx="0">
                  <c:v>0</c:v>
                </c:pt>
                <c:pt idx="1">
                  <c:v>0</c:v>
                </c:pt>
                <c:pt idx="2">
                  <c:v>0</c:v>
                </c:pt>
                <c:pt idx="3">
                  <c:v>0</c:v>
                </c:pt>
                <c:pt idx="4">
                  <c:v>0</c:v>
                </c:pt>
                <c:pt idx="5">
                  <c:v>0</c:v>
                </c:pt>
                <c:pt idx="6">
                  <c:v>0</c:v>
                </c:pt>
                <c:pt idx="7">
                  <c:v>0</c:v>
                </c:pt>
                <c:pt idx="8">
                  <c:v>0</c:v>
                </c:pt>
                <c:pt idx="9">
                  <c:v>0</c:v>
                </c:pt>
              </c:numCache>
            </c:numRef>
          </c:yVal>
          <c:smooth val="0"/>
        </c:ser>
        <c:ser>
          <c:idx val="12"/>
          <c:order val="12"/>
          <c:tx>
            <c:strRef>
              <c:f>Verify!$D$52</c:f>
              <c:strCache>
                <c:ptCount val="1"/>
                <c:pt idx="0">
                  <c:v>1900/1/0</c:v>
                </c:pt>
              </c:strCache>
            </c:strRef>
          </c:tx>
          <c:spPr>
            <a:ln w="19050" cap="rnd">
              <a:solidFill>
                <a:schemeClr val="accent1">
                  <a:lumMod val="80000"/>
                  <a:lumOff val="20000"/>
                </a:schemeClr>
              </a:solidFill>
              <a:round/>
            </a:ln>
            <a:effectLst/>
          </c:spPr>
          <c:marker>
            <c:symbol val="circle"/>
            <c:size val="5"/>
            <c:spPr>
              <a:solidFill>
                <a:schemeClr val="accent1">
                  <a:lumMod val="80000"/>
                  <a:lumOff val="20000"/>
                </a:schemeClr>
              </a:solidFill>
              <a:ln w="9525">
                <a:solidFill>
                  <a:schemeClr val="accent1">
                    <a:lumMod val="80000"/>
                    <a:lumOff val="20000"/>
                  </a:schemeClr>
                </a:solidFill>
              </a:ln>
              <a:effectLst/>
            </c:spPr>
          </c:marker>
          <c:xVal>
            <c:numRef>
              <c:f>Verify!$E$39:$N$39</c:f>
              <c:numCache>
                <c:formatCode>General</c:formatCode>
                <c:ptCount val="10"/>
                <c:pt idx="0">
                  <c:v>650</c:v>
                </c:pt>
                <c:pt idx="1">
                  <c:v>800</c:v>
                </c:pt>
                <c:pt idx="2">
                  <c:v>1000</c:v>
                </c:pt>
                <c:pt idx="3">
                  <c:v>1200</c:v>
                </c:pt>
                <c:pt idx="4">
                  <c:v>1400</c:v>
                </c:pt>
                <c:pt idx="5">
                  <c:v>1600</c:v>
                </c:pt>
                <c:pt idx="6">
                  <c:v>1800</c:v>
                </c:pt>
                <c:pt idx="7">
                  <c:v>2000</c:v>
                </c:pt>
                <c:pt idx="8">
                  <c:v>2400</c:v>
                </c:pt>
                <c:pt idx="9">
                  <c:v>2800</c:v>
                </c:pt>
              </c:numCache>
            </c:numRef>
          </c:xVal>
          <c:yVal>
            <c:numRef>
              <c:f>Verify!$E$52:$N$52</c:f>
              <c:numCache>
                <c:formatCode>0%</c:formatCode>
                <c:ptCount val="10"/>
                <c:pt idx="0">
                  <c:v>0</c:v>
                </c:pt>
                <c:pt idx="1">
                  <c:v>0</c:v>
                </c:pt>
                <c:pt idx="2">
                  <c:v>0</c:v>
                </c:pt>
                <c:pt idx="3">
                  <c:v>0</c:v>
                </c:pt>
                <c:pt idx="4">
                  <c:v>0</c:v>
                </c:pt>
                <c:pt idx="5">
                  <c:v>0</c:v>
                </c:pt>
                <c:pt idx="6">
                  <c:v>0</c:v>
                </c:pt>
                <c:pt idx="7">
                  <c:v>0</c:v>
                </c:pt>
                <c:pt idx="8">
                  <c:v>0</c:v>
                </c:pt>
                <c:pt idx="9">
                  <c:v>0</c:v>
                </c:pt>
              </c:numCache>
            </c:numRef>
          </c:yVal>
          <c:smooth val="0"/>
        </c:ser>
        <c:ser>
          <c:idx val="13"/>
          <c:order val="13"/>
          <c:tx>
            <c:strRef>
              <c:f>Verify!$D$53</c:f>
              <c:strCache>
                <c:ptCount val="1"/>
                <c:pt idx="0">
                  <c:v>1900/1/0</c:v>
                </c:pt>
              </c:strCache>
            </c:strRef>
          </c:tx>
          <c:spPr>
            <a:ln w="19050" cap="rnd">
              <a:solidFill>
                <a:schemeClr val="accent2">
                  <a:lumMod val="80000"/>
                  <a:lumOff val="20000"/>
                </a:schemeClr>
              </a:solidFill>
              <a:round/>
            </a:ln>
            <a:effectLst/>
          </c:spPr>
          <c:marker>
            <c:symbol val="circle"/>
            <c:size val="5"/>
            <c:spPr>
              <a:solidFill>
                <a:schemeClr val="accent2">
                  <a:lumMod val="80000"/>
                  <a:lumOff val="20000"/>
                </a:schemeClr>
              </a:solidFill>
              <a:ln w="9525">
                <a:solidFill>
                  <a:schemeClr val="accent2">
                    <a:lumMod val="80000"/>
                    <a:lumOff val="20000"/>
                  </a:schemeClr>
                </a:solidFill>
              </a:ln>
              <a:effectLst/>
            </c:spPr>
          </c:marker>
          <c:xVal>
            <c:numRef>
              <c:f>Verify!$E$39:$N$39</c:f>
              <c:numCache>
                <c:formatCode>General</c:formatCode>
                <c:ptCount val="10"/>
                <c:pt idx="0">
                  <c:v>650</c:v>
                </c:pt>
                <c:pt idx="1">
                  <c:v>800</c:v>
                </c:pt>
                <c:pt idx="2">
                  <c:v>1000</c:v>
                </c:pt>
                <c:pt idx="3">
                  <c:v>1200</c:v>
                </c:pt>
                <c:pt idx="4">
                  <c:v>1400</c:v>
                </c:pt>
                <c:pt idx="5">
                  <c:v>1600</c:v>
                </c:pt>
                <c:pt idx="6">
                  <c:v>1800</c:v>
                </c:pt>
                <c:pt idx="7">
                  <c:v>2000</c:v>
                </c:pt>
                <c:pt idx="8">
                  <c:v>2400</c:v>
                </c:pt>
                <c:pt idx="9">
                  <c:v>2800</c:v>
                </c:pt>
              </c:numCache>
            </c:numRef>
          </c:xVal>
          <c:yVal>
            <c:numRef>
              <c:f>Verify!$E$53:$N$53</c:f>
              <c:numCache>
                <c:formatCode>0%</c:formatCode>
                <c:ptCount val="10"/>
                <c:pt idx="0">
                  <c:v>0</c:v>
                </c:pt>
                <c:pt idx="1">
                  <c:v>0</c:v>
                </c:pt>
                <c:pt idx="2">
                  <c:v>0</c:v>
                </c:pt>
                <c:pt idx="3">
                  <c:v>0</c:v>
                </c:pt>
                <c:pt idx="4">
                  <c:v>0</c:v>
                </c:pt>
                <c:pt idx="5">
                  <c:v>0</c:v>
                </c:pt>
                <c:pt idx="6">
                  <c:v>0</c:v>
                </c:pt>
                <c:pt idx="7">
                  <c:v>0</c:v>
                </c:pt>
                <c:pt idx="8">
                  <c:v>0</c:v>
                </c:pt>
                <c:pt idx="9">
                  <c:v>0</c:v>
                </c:pt>
              </c:numCache>
            </c:numRef>
          </c:yVal>
          <c:smooth val="0"/>
        </c:ser>
        <c:ser>
          <c:idx val="14"/>
          <c:order val="14"/>
          <c:tx>
            <c:strRef>
              <c:f>Verify!$D$54</c:f>
              <c:strCache>
                <c:ptCount val="1"/>
                <c:pt idx="0">
                  <c:v>1900/1/0</c:v>
                </c:pt>
              </c:strCache>
            </c:strRef>
          </c:tx>
          <c:spPr>
            <a:ln w="19050" cap="rnd">
              <a:solidFill>
                <a:schemeClr val="accent3">
                  <a:lumMod val="80000"/>
                  <a:lumOff val="20000"/>
                </a:schemeClr>
              </a:solidFill>
              <a:round/>
            </a:ln>
            <a:effectLst/>
          </c:spPr>
          <c:marker>
            <c:symbol val="circle"/>
            <c:size val="5"/>
            <c:spPr>
              <a:solidFill>
                <a:schemeClr val="accent3">
                  <a:lumMod val="80000"/>
                  <a:lumOff val="20000"/>
                </a:schemeClr>
              </a:solidFill>
              <a:ln w="9525">
                <a:solidFill>
                  <a:schemeClr val="accent3">
                    <a:lumMod val="80000"/>
                    <a:lumOff val="20000"/>
                  </a:schemeClr>
                </a:solidFill>
              </a:ln>
              <a:effectLst/>
            </c:spPr>
          </c:marker>
          <c:xVal>
            <c:numRef>
              <c:f>Verify!$E$39:$N$39</c:f>
              <c:numCache>
                <c:formatCode>General</c:formatCode>
                <c:ptCount val="10"/>
                <c:pt idx="0">
                  <c:v>650</c:v>
                </c:pt>
                <c:pt idx="1">
                  <c:v>800</c:v>
                </c:pt>
                <c:pt idx="2">
                  <c:v>1000</c:v>
                </c:pt>
                <c:pt idx="3">
                  <c:v>1200</c:v>
                </c:pt>
                <c:pt idx="4">
                  <c:v>1400</c:v>
                </c:pt>
                <c:pt idx="5">
                  <c:v>1600</c:v>
                </c:pt>
                <c:pt idx="6">
                  <c:v>1800</c:v>
                </c:pt>
                <c:pt idx="7">
                  <c:v>2000</c:v>
                </c:pt>
                <c:pt idx="8">
                  <c:v>2400</c:v>
                </c:pt>
                <c:pt idx="9">
                  <c:v>2800</c:v>
                </c:pt>
              </c:numCache>
            </c:numRef>
          </c:xVal>
          <c:yVal>
            <c:numRef>
              <c:f>Verify!$E$54:$N$54</c:f>
              <c:numCache>
                <c:formatCode>0%</c:formatCode>
                <c:ptCount val="10"/>
                <c:pt idx="0">
                  <c:v>0</c:v>
                </c:pt>
                <c:pt idx="1">
                  <c:v>0</c:v>
                </c:pt>
                <c:pt idx="2">
                  <c:v>0</c:v>
                </c:pt>
                <c:pt idx="3">
                  <c:v>0</c:v>
                </c:pt>
                <c:pt idx="4">
                  <c:v>0</c:v>
                </c:pt>
                <c:pt idx="5">
                  <c:v>0</c:v>
                </c:pt>
                <c:pt idx="6">
                  <c:v>0</c:v>
                </c:pt>
                <c:pt idx="7">
                  <c:v>0</c:v>
                </c:pt>
                <c:pt idx="8">
                  <c:v>0</c:v>
                </c:pt>
                <c:pt idx="9">
                  <c:v>0</c:v>
                </c:pt>
              </c:numCache>
            </c:numRef>
          </c:yVal>
          <c:smooth val="0"/>
        </c:ser>
        <c:ser>
          <c:idx val="15"/>
          <c:order val="15"/>
          <c:tx>
            <c:strRef>
              <c:f>Verify!$D$55</c:f>
              <c:strCache>
                <c:ptCount val="1"/>
                <c:pt idx="0">
                  <c:v>1900/1/0</c:v>
                </c:pt>
              </c:strCache>
            </c:strRef>
          </c:tx>
          <c:spPr>
            <a:ln w="19050" cap="rnd">
              <a:solidFill>
                <a:schemeClr val="accent4">
                  <a:lumMod val="80000"/>
                  <a:lumOff val="20000"/>
                </a:schemeClr>
              </a:solidFill>
              <a:round/>
            </a:ln>
            <a:effectLst/>
          </c:spPr>
          <c:marker>
            <c:symbol val="circle"/>
            <c:size val="5"/>
            <c:spPr>
              <a:solidFill>
                <a:schemeClr val="accent4">
                  <a:lumMod val="80000"/>
                  <a:lumOff val="20000"/>
                </a:schemeClr>
              </a:solidFill>
              <a:ln w="9525">
                <a:solidFill>
                  <a:schemeClr val="accent4">
                    <a:lumMod val="80000"/>
                    <a:lumOff val="20000"/>
                  </a:schemeClr>
                </a:solidFill>
              </a:ln>
              <a:effectLst/>
            </c:spPr>
          </c:marker>
          <c:xVal>
            <c:numRef>
              <c:f>Verify!$E$39:$N$39</c:f>
              <c:numCache>
                <c:formatCode>General</c:formatCode>
                <c:ptCount val="10"/>
                <c:pt idx="0">
                  <c:v>650</c:v>
                </c:pt>
                <c:pt idx="1">
                  <c:v>800</c:v>
                </c:pt>
                <c:pt idx="2">
                  <c:v>1000</c:v>
                </c:pt>
                <c:pt idx="3">
                  <c:v>1200</c:v>
                </c:pt>
                <c:pt idx="4">
                  <c:v>1400</c:v>
                </c:pt>
                <c:pt idx="5">
                  <c:v>1600</c:v>
                </c:pt>
                <c:pt idx="6">
                  <c:v>1800</c:v>
                </c:pt>
                <c:pt idx="7">
                  <c:v>2000</c:v>
                </c:pt>
                <c:pt idx="8">
                  <c:v>2400</c:v>
                </c:pt>
                <c:pt idx="9">
                  <c:v>2800</c:v>
                </c:pt>
              </c:numCache>
            </c:numRef>
          </c:xVal>
          <c:yVal>
            <c:numRef>
              <c:f>Verify!$E$55:$N$55</c:f>
              <c:numCache>
                <c:formatCode>0%</c:formatCode>
                <c:ptCount val="10"/>
                <c:pt idx="0">
                  <c:v>0</c:v>
                </c:pt>
                <c:pt idx="1">
                  <c:v>0</c:v>
                </c:pt>
                <c:pt idx="2">
                  <c:v>0</c:v>
                </c:pt>
                <c:pt idx="3">
                  <c:v>0</c:v>
                </c:pt>
                <c:pt idx="4">
                  <c:v>0</c:v>
                </c:pt>
                <c:pt idx="5">
                  <c:v>0</c:v>
                </c:pt>
                <c:pt idx="6">
                  <c:v>0</c:v>
                </c:pt>
                <c:pt idx="7">
                  <c:v>0</c:v>
                </c:pt>
                <c:pt idx="8">
                  <c:v>0</c:v>
                </c:pt>
                <c:pt idx="9">
                  <c:v>0</c:v>
                </c:pt>
              </c:numCache>
            </c:numRef>
          </c:yVal>
          <c:smooth val="0"/>
        </c:ser>
        <c:ser>
          <c:idx val="16"/>
          <c:order val="16"/>
          <c:tx>
            <c:strRef>
              <c:f>Verify!$D$56</c:f>
              <c:strCache>
                <c:ptCount val="1"/>
                <c:pt idx="0">
                  <c:v>1900/1/0</c:v>
                </c:pt>
              </c:strCache>
            </c:strRef>
          </c:tx>
          <c:spPr>
            <a:ln w="19050" cap="rnd">
              <a:solidFill>
                <a:schemeClr val="accent5">
                  <a:lumMod val="80000"/>
                  <a:lumOff val="20000"/>
                </a:schemeClr>
              </a:solidFill>
              <a:round/>
            </a:ln>
            <a:effectLst/>
          </c:spPr>
          <c:marker>
            <c:symbol val="circle"/>
            <c:size val="5"/>
            <c:spPr>
              <a:solidFill>
                <a:schemeClr val="accent5">
                  <a:lumMod val="80000"/>
                  <a:lumOff val="20000"/>
                </a:schemeClr>
              </a:solidFill>
              <a:ln w="9525">
                <a:solidFill>
                  <a:schemeClr val="accent5">
                    <a:lumMod val="80000"/>
                    <a:lumOff val="20000"/>
                  </a:schemeClr>
                </a:solidFill>
              </a:ln>
              <a:effectLst/>
            </c:spPr>
          </c:marker>
          <c:xVal>
            <c:numRef>
              <c:f>Verify!$E$39:$N$39</c:f>
              <c:numCache>
                <c:formatCode>General</c:formatCode>
                <c:ptCount val="10"/>
                <c:pt idx="0">
                  <c:v>650</c:v>
                </c:pt>
                <c:pt idx="1">
                  <c:v>800</c:v>
                </c:pt>
                <c:pt idx="2">
                  <c:v>1000</c:v>
                </c:pt>
                <c:pt idx="3">
                  <c:v>1200</c:v>
                </c:pt>
                <c:pt idx="4">
                  <c:v>1400</c:v>
                </c:pt>
                <c:pt idx="5">
                  <c:v>1600</c:v>
                </c:pt>
                <c:pt idx="6">
                  <c:v>1800</c:v>
                </c:pt>
                <c:pt idx="7">
                  <c:v>2000</c:v>
                </c:pt>
                <c:pt idx="8">
                  <c:v>2400</c:v>
                </c:pt>
                <c:pt idx="9">
                  <c:v>2800</c:v>
                </c:pt>
              </c:numCache>
            </c:numRef>
          </c:xVal>
          <c:yVal>
            <c:numRef>
              <c:f>Verify!$E$56:$N$56</c:f>
              <c:numCache>
                <c:formatCode>0%</c:formatCode>
                <c:ptCount val="10"/>
                <c:pt idx="0">
                  <c:v>0</c:v>
                </c:pt>
                <c:pt idx="1">
                  <c:v>0</c:v>
                </c:pt>
                <c:pt idx="2">
                  <c:v>0</c:v>
                </c:pt>
                <c:pt idx="3">
                  <c:v>0</c:v>
                </c:pt>
                <c:pt idx="4">
                  <c:v>0</c:v>
                </c:pt>
                <c:pt idx="5">
                  <c:v>0</c:v>
                </c:pt>
                <c:pt idx="6">
                  <c:v>0</c:v>
                </c:pt>
                <c:pt idx="7">
                  <c:v>0</c:v>
                </c:pt>
                <c:pt idx="8">
                  <c:v>0</c:v>
                </c:pt>
                <c:pt idx="9">
                  <c:v>0</c:v>
                </c:pt>
              </c:numCache>
            </c:numRef>
          </c:yVal>
          <c:smooth val="0"/>
        </c:ser>
        <c:ser>
          <c:idx val="17"/>
          <c:order val="17"/>
          <c:tx>
            <c:strRef>
              <c:f>Verify!$D$57</c:f>
              <c:strCache>
                <c:ptCount val="1"/>
                <c:pt idx="0">
                  <c:v>1900/1/0</c:v>
                </c:pt>
              </c:strCache>
            </c:strRef>
          </c:tx>
          <c:spPr>
            <a:ln w="19050" cap="rnd">
              <a:solidFill>
                <a:schemeClr val="accent6">
                  <a:lumMod val="80000"/>
                  <a:lumOff val="20000"/>
                </a:schemeClr>
              </a:solidFill>
              <a:round/>
            </a:ln>
            <a:effectLst/>
          </c:spPr>
          <c:marker>
            <c:symbol val="circle"/>
            <c:size val="5"/>
            <c:spPr>
              <a:solidFill>
                <a:schemeClr val="accent6">
                  <a:lumMod val="80000"/>
                  <a:lumOff val="20000"/>
                </a:schemeClr>
              </a:solidFill>
              <a:ln w="9525">
                <a:solidFill>
                  <a:schemeClr val="accent6">
                    <a:lumMod val="80000"/>
                    <a:lumOff val="20000"/>
                  </a:schemeClr>
                </a:solidFill>
              </a:ln>
              <a:effectLst/>
            </c:spPr>
          </c:marker>
          <c:xVal>
            <c:numRef>
              <c:f>Verify!$E$39:$N$39</c:f>
              <c:numCache>
                <c:formatCode>General</c:formatCode>
                <c:ptCount val="10"/>
                <c:pt idx="0">
                  <c:v>650</c:v>
                </c:pt>
                <c:pt idx="1">
                  <c:v>800</c:v>
                </c:pt>
                <c:pt idx="2">
                  <c:v>1000</c:v>
                </c:pt>
                <c:pt idx="3">
                  <c:v>1200</c:v>
                </c:pt>
                <c:pt idx="4">
                  <c:v>1400</c:v>
                </c:pt>
                <c:pt idx="5">
                  <c:v>1600</c:v>
                </c:pt>
                <c:pt idx="6">
                  <c:v>1800</c:v>
                </c:pt>
                <c:pt idx="7">
                  <c:v>2000</c:v>
                </c:pt>
                <c:pt idx="8">
                  <c:v>2400</c:v>
                </c:pt>
                <c:pt idx="9">
                  <c:v>2800</c:v>
                </c:pt>
              </c:numCache>
            </c:numRef>
          </c:xVal>
          <c:yVal>
            <c:numRef>
              <c:f>Verify!$E$57:$N$57</c:f>
              <c:numCache>
                <c:formatCode>0%</c:formatCode>
                <c:ptCount val="10"/>
                <c:pt idx="0">
                  <c:v>0</c:v>
                </c:pt>
                <c:pt idx="1">
                  <c:v>0</c:v>
                </c:pt>
                <c:pt idx="2">
                  <c:v>0</c:v>
                </c:pt>
                <c:pt idx="3">
                  <c:v>0</c:v>
                </c:pt>
                <c:pt idx="4">
                  <c:v>0</c:v>
                </c:pt>
                <c:pt idx="5">
                  <c:v>0</c:v>
                </c:pt>
                <c:pt idx="6">
                  <c:v>0</c:v>
                </c:pt>
                <c:pt idx="7">
                  <c:v>0</c:v>
                </c:pt>
                <c:pt idx="8">
                  <c:v>0</c:v>
                </c:pt>
                <c:pt idx="9">
                  <c:v>0</c:v>
                </c:pt>
              </c:numCache>
            </c:numRef>
          </c:yVal>
          <c:smooth val="0"/>
        </c:ser>
        <c:ser>
          <c:idx val="18"/>
          <c:order val="18"/>
          <c:tx>
            <c:strRef>
              <c:f>Verify!$D$58</c:f>
              <c:strCache>
                <c:ptCount val="1"/>
                <c:pt idx="0">
                  <c:v>1900/1/0</c:v>
                </c:pt>
              </c:strCache>
            </c:strRef>
          </c:tx>
          <c:spPr>
            <a:ln w="19050" cap="rnd">
              <a:solidFill>
                <a:schemeClr val="accent1">
                  <a:lumMod val="80000"/>
                </a:schemeClr>
              </a:solidFill>
              <a:round/>
            </a:ln>
            <a:effectLst/>
          </c:spPr>
          <c:marker>
            <c:symbol val="circle"/>
            <c:size val="5"/>
            <c:spPr>
              <a:solidFill>
                <a:schemeClr val="accent1">
                  <a:lumMod val="80000"/>
                </a:schemeClr>
              </a:solidFill>
              <a:ln w="9525">
                <a:solidFill>
                  <a:schemeClr val="accent1">
                    <a:lumMod val="80000"/>
                  </a:schemeClr>
                </a:solidFill>
              </a:ln>
              <a:effectLst/>
            </c:spPr>
          </c:marker>
          <c:xVal>
            <c:numRef>
              <c:f>Verify!$E$39:$N$39</c:f>
              <c:numCache>
                <c:formatCode>General</c:formatCode>
                <c:ptCount val="10"/>
                <c:pt idx="0">
                  <c:v>650</c:v>
                </c:pt>
                <c:pt idx="1">
                  <c:v>800</c:v>
                </c:pt>
                <c:pt idx="2">
                  <c:v>1000</c:v>
                </c:pt>
                <c:pt idx="3">
                  <c:v>1200</c:v>
                </c:pt>
                <c:pt idx="4">
                  <c:v>1400</c:v>
                </c:pt>
                <c:pt idx="5">
                  <c:v>1600</c:v>
                </c:pt>
                <c:pt idx="6">
                  <c:v>1800</c:v>
                </c:pt>
                <c:pt idx="7">
                  <c:v>2000</c:v>
                </c:pt>
                <c:pt idx="8">
                  <c:v>2400</c:v>
                </c:pt>
                <c:pt idx="9">
                  <c:v>2800</c:v>
                </c:pt>
              </c:numCache>
            </c:numRef>
          </c:xVal>
          <c:yVal>
            <c:numRef>
              <c:f>Verify!$E$58:$N$58</c:f>
              <c:numCache>
                <c:formatCode>0%</c:formatCode>
                <c:ptCount val="10"/>
                <c:pt idx="0">
                  <c:v>0</c:v>
                </c:pt>
                <c:pt idx="1">
                  <c:v>0</c:v>
                </c:pt>
                <c:pt idx="2">
                  <c:v>0</c:v>
                </c:pt>
                <c:pt idx="3">
                  <c:v>0</c:v>
                </c:pt>
                <c:pt idx="4">
                  <c:v>0</c:v>
                </c:pt>
                <c:pt idx="5">
                  <c:v>0</c:v>
                </c:pt>
                <c:pt idx="6">
                  <c:v>0</c:v>
                </c:pt>
                <c:pt idx="7">
                  <c:v>0</c:v>
                </c:pt>
                <c:pt idx="8">
                  <c:v>0</c:v>
                </c:pt>
                <c:pt idx="9">
                  <c:v>0</c:v>
                </c:pt>
              </c:numCache>
            </c:numRef>
          </c:yVal>
          <c:smooth val="0"/>
        </c:ser>
        <c:ser>
          <c:idx val="19"/>
          <c:order val="19"/>
          <c:tx>
            <c:strRef>
              <c:f>Verify!$D$59</c:f>
              <c:strCache>
                <c:ptCount val="1"/>
                <c:pt idx="0">
                  <c:v>1900/1/0</c:v>
                </c:pt>
              </c:strCache>
            </c:strRef>
          </c:tx>
          <c:spPr>
            <a:ln w="19050" cap="rnd">
              <a:solidFill>
                <a:schemeClr val="accent2">
                  <a:lumMod val="80000"/>
                </a:schemeClr>
              </a:solidFill>
              <a:round/>
            </a:ln>
            <a:effectLst/>
          </c:spPr>
          <c:marker>
            <c:symbol val="circle"/>
            <c:size val="5"/>
            <c:spPr>
              <a:solidFill>
                <a:schemeClr val="accent2">
                  <a:lumMod val="80000"/>
                </a:schemeClr>
              </a:solidFill>
              <a:ln w="9525">
                <a:solidFill>
                  <a:schemeClr val="accent2">
                    <a:lumMod val="80000"/>
                  </a:schemeClr>
                </a:solidFill>
              </a:ln>
              <a:effectLst/>
            </c:spPr>
          </c:marker>
          <c:xVal>
            <c:numRef>
              <c:f>Verify!$E$39:$N$39</c:f>
              <c:numCache>
                <c:formatCode>General</c:formatCode>
                <c:ptCount val="10"/>
                <c:pt idx="0">
                  <c:v>650</c:v>
                </c:pt>
                <c:pt idx="1">
                  <c:v>800</c:v>
                </c:pt>
                <c:pt idx="2">
                  <c:v>1000</c:v>
                </c:pt>
                <c:pt idx="3">
                  <c:v>1200</c:v>
                </c:pt>
                <c:pt idx="4">
                  <c:v>1400</c:v>
                </c:pt>
                <c:pt idx="5">
                  <c:v>1600</c:v>
                </c:pt>
                <c:pt idx="6">
                  <c:v>1800</c:v>
                </c:pt>
                <c:pt idx="7">
                  <c:v>2000</c:v>
                </c:pt>
                <c:pt idx="8">
                  <c:v>2400</c:v>
                </c:pt>
                <c:pt idx="9">
                  <c:v>2800</c:v>
                </c:pt>
              </c:numCache>
            </c:numRef>
          </c:xVal>
          <c:yVal>
            <c:numRef>
              <c:f>Verify!$E$59:$N$59</c:f>
              <c:numCache>
                <c:formatCode>0%</c:formatCode>
                <c:ptCount val="10"/>
                <c:pt idx="0">
                  <c:v>0</c:v>
                </c:pt>
                <c:pt idx="1">
                  <c:v>0</c:v>
                </c:pt>
                <c:pt idx="2">
                  <c:v>0</c:v>
                </c:pt>
                <c:pt idx="3">
                  <c:v>0</c:v>
                </c:pt>
                <c:pt idx="4">
                  <c:v>0</c:v>
                </c:pt>
                <c:pt idx="5">
                  <c:v>0</c:v>
                </c:pt>
                <c:pt idx="6">
                  <c:v>0</c:v>
                </c:pt>
                <c:pt idx="7">
                  <c:v>0</c:v>
                </c:pt>
                <c:pt idx="8">
                  <c:v>0</c:v>
                </c:pt>
                <c:pt idx="9">
                  <c:v>0</c:v>
                </c:pt>
              </c:numCache>
            </c:numRef>
          </c:yVal>
          <c:smooth val="0"/>
        </c:ser>
        <c:ser>
          <c:idx val="20"/>
          <c:order val="20"/>
          <c:tx>
            <c:strRef>
              <c:f>Verify!$D$60</c:f>
              <c:strCache>
                <c:ptCount val="1"/>
                <c:pt idx="0">
                  <c:v>1900/1/0</c:v>
                </c:pt>
              </c:strCache>
            </c:strRef>
          </c:tx>
          <c:spPr>
            <a:ln w="19050" cap="rnd">
              <a:solidFill>
                <a:schemeClr val="accent3">
                  <a:lumMod val="80000"/>
                </a:schemeClr>
              </a:solidFill>
              <a:round/>
            </a:ln>
            <a:effectLst/>
          </c:spPr>
          <c:marker>
            <c:symbol val="circle"/>
            <c:size val="5"/>
            <c:spPr>
              <a:solidFill>
                <a:schemeClr val="accent3">
                  <a:lumMod val="80000"/>
                </a:schemeClr>
              </a:solidFill>
              <a:ln w="9525">
                <a:solidFill>
                  <a:schemeClr val="accent3">
                    <a:lumMod val="80000"/>
                  </a:schemeClr>
                </a:solidFill>
              </a:ln>
              <a:effectLst/>
            </c:spPr>
          </c:marker>
          <c:xVal>
            <c:numRef>
              <c:f>Verify!$E$39:$N$39</c:f>
              <c:numCache>
                <c:formatCode>General</c:formatCode>
                <c:ptCount val="10"/>
                <c:pt idx="0">
                  <c:v>650</c:v>
                </c:pt>
                <c:pt idx="1">
                  <c:v>800</c:v>
                </c:pt>
                <c:pt idx="2">
                  <c:v>1000</c:v>
                </c:pt>
                <c:pt idx="3">
                  <c:v>1200</c:v>
                </c:pt>
                <c:pt idx="4">
                  <c:v>1400</c:v>
                </c:pt>
                <c:pt idx="5">
                  <c:v>1600</c:v>
                </c:pt>
                <c:pt idx="6">
                  <c:v>1800</c:v>
                </c:pt>
                <c:pt idx="7">
                  <c:v>2000</c:v>
                </c:pt>
                <c:pt idx="8">
                  <c:v>2400</c:v>
                </c:pt>
                <c:pt idx="9">
                  <c:v>2800</c:v>
                </c:pt>
              </c:numCache>
            </c:numRef>
          </c:xVal>
          <c:yVal>
            <c:numRef>
              <c:f>Verify!$E$60:$N$60</c:f>
              <c:numCache>
                <c:formatCode>0%</c:formatCode>
                <c:ptCount val="10"/>
                <c:pt idx="0">
                  <c:v>0</c:v>
                </c:pt>
                <c:pt idx="1">
                  <c:v>0</c:v>
                </c:pt>
                <c:pt idx="2">
                  <c:v>0</c:v>
                </c:pt>
                <c:pt idx="3">
                  <c:v>0</c:v>
                </c:pt>
                <c:pt idx="4">
                  <c:v>0</c:v>
                </c:pt>
                <c:pt idx="5">
                  <c:v>0</c:v>
                </c:pt>
                <c:pt idx="6">
                  <c:v>0</c:v>
                </c:pt>
                <c:pt idx="7">
                  <c:v>0</c:v>
                </c:pt>
                <c:pt idx="8">
                  <c:v>0</c:v>
                </c:pt>
                <c:pt idx="9">
                  <c:v>0</c:v>
                </c:pt>
              </c:numCache>
            </c:numRef>
          </c:yVal>
          <c:smooth val="0"/>
        </c:ser>
        <c:ser>
          <c:idx val="21"/>
          <c:order val="21"/>
          <c:tx>
            <c:strRef>
              <c:f>Verify!$D$61</c:f>
              <c:strCache>
                <c:ptCount val="1"/>
                <c:pt idx="0">
                  <c:v>1900/1/0</c:v>
                </c:pt>
              </c:strCache>
            </c:strRef>
          </c:tx>
          <c:spPr>
            <a:ln w="19050" cap="rnd">
              <a:solidFill>
                <a:schemeClr val="accent4">
                  <a:lumMod val="80000"/>
                </a:schemeClr>
              </a:solidFill>
              <a:round/>
            </a:ln>
            <a:effectLst/>
          </c:spPr>
          <c:marker>
            <c:symbol val="circle"/>
            <c:size val="5"/>
            <c:spPr>
              <a:solidFill>
                <a:schemeClr val="accent4">
                  <a:lumMod val="80000"/>
                </a:schemeClr>
              </a:solidFill>
              <a:ln w="9525">
                <a:solidFill>
                  <a:schemeClr val="accent4">
                    <a:lumMod val="80000"/>
                  </a:schemeClr>
                </a:solidFill>
              </a:ln>
              <a:effectLst/>
            </c:spPr>
          </c:marker>
          <c:xVal>
            <c:numRef>
              <c:f>Verify!$E$39:$N$39</c:f>
              <c:numCache>
                <c:formatCode>General</c:formatCode>
                <c:ptCount val="10"/>
                <c:pt idx="0">
                  <c:v>650</c:v>
                </c:pt>
                <c:pt idx="1">
                  <c:v>800</c:v>
                </c:pt>
                <c:pt idx="2">
                  <c:v>1000</c:v>
                </c:pt>
                <c:pt idx="3">
                  <c:v>1200</c:v>
                </c:pt>
                <c:pt idx="4">
                  <c:v>1400</c:v>
                </c:pt>
                <c:pt idx="5">
                  <c:v>1600</c:v>
                </c:pt>
                <c:pt idx="6">
                  <c:v>1800</c:v>
                </c:pt>
                <c:pt idx="7">
                  <c:v>2000</c:v>
                </c:pt>
                <c:pt idx="8">
                  <c:v>2400</c:v>
                </c:pt>
                <c:pt idx="9">
                  <c:v>2800</c:v>
                </c:pt>
              </c:numCache>
            </c:numRef>
          </c:xVal>
          <c:yVal>
            <c:numRef>
              <c:f>Verify!$E$61:$N$61</c:f>
              <c:numCache>
                <c:formatCode>0%</c:formatCode>
                <c:ptCount val="10"/>
                <c:pt idx="0">
                  <c:v>0</c:v>
                </c:pt>
                <c:pt idx="1">
                  <c:v>0</c:v>
                </c:pt>
                <c:pt idx="2">
                  <c:v>0</c:v>
                </c:pt>
                <c:pt idx="3">
                  <c:v>0</c:v>
                </c:pt>
                <c:pt idx="4">
                  <c:v>0</c:v>
                </c:pt>
                <c:pt idx="5">
                  <c:v>0</c:v>
                </c:pt>
                <c:pt idx="6">
                  <c:v>0</c:v>
                </c:pt>
                <c:pt idx="7">
                  <c:v>0</c:v>
                </c:pt>
                <c:pt idx="8">
                  <c:v>0</c:v>
                </c:pt>
                <c:pt idx="9">
                  <c:v>0</c:v>
                </c:pt>
              </c:numCache>
            </c:numRef>
          </c:yVal>
          <c:smooth val="0"/>
        </c:ser>
        <c:ser>
          <c:idx val="22"/>
          <c:order val="22"/>
          <c:tx>
            <c:strRef>
              <c:f>Verify!$D$62</c:f>
              <c:strCache>
                <c:ptCount val="1"/>
                <c:pt idx="0">
                  <c:v>1900/1/0</c:v>
                </c:pt>
              </c:strCache>
            </c:strRef>
          </c:tx>
          <c:spPr>
            <a:ln w="19050" cap="rnd">
              <a:solidFill>
                <a:schemeClr val="accent5">
                  <a:lumMod val="80000"/>
                </a:schemeClr>
              </a:solidFill>
              <a:round/>
            </a:ln>
            <a:effectLst/>
          </c:spPr>
          <c:marker>
            <c:symbol val="circle"/>
            <c:size val="5"/>
            <c:spPr>
              <a:solidFill>
                <a:schemeClr val="accent5">
                  <a:lumMod val="80000"/>
                </a:schemeClr>
              </a:solidFill>
              <a:ln w="9525">
                <a:solidFill>
                  <a:schemeClr val="accent5">
                    <a:lumMod val="80000"/>
                  </a:schemeClr>
                </a:solidFill>
              </a:ln>
              <a:effectLst/>
            </c:spPr>
          </c:marker>
          <c:xVal>
            <c:numRef>
              <c:f>Verify!$E$39:$N$39</c:f>
              <c:numCache>
                <c:formatCode>General</c:formatCode>
                <c:ptCount val="10"/>
                <c:pt idx="0">
                  <c:v>650</c:v>
                </c:pt>
                <c:pt idx="1">
                  <c:v>800</c:v>
                </c:pt>
                <c:pt idx="2">
                  <c:v>1000</c:v>
                </c:pt>
                <c:pt idx="3">
                  <c:v>1200</c:v>
                </c:pt>
                <c:pt idx="4">
                  <c:v>1400</c:v>
                </c:pt>
                <c:pt idx="5">
                  <c:v>1600</c:v>
                </c:pt>
                <c:pt idx="6">
                  <c:v>1800</c:v>
                </c:pt>
                <c:pt idx="7">
                  <c:v>2000</c:v>
                </c:pt>
                <c:pt idx="8">
                  <c:v>2400</c:v>
                </c:pt>
                <c:pt idx="9">
                  <c:v>2800</c:v>
                </c:pt>
              </c:numCache>
            </c:numRef>
          </c:xVal>
          <c:yVal>
            <c:numRef>
              <c:f>Verify!$E$62:$N$62</c:f>
              <c:numCache>
                <c:formatCode>0%</c:formatCode>
                <c:ptCount val="10"/>
                <c:pt idx="0">
                  <c:v>0</c:v>
                </c:pt>
                <c:pt idx="1">
                  <c:v>0</c:v>
                </c:pt>
                <c:pt idx="2">
                  <c:v>0</c:v>
                </c:pt>
                <c:pt idx="3">
                  <c:v>0</c:v>
                </c:pt>
                <c:pt idx="4">
                  <c:v>0</c:v>
                </c:pt>
                <c:pt idx="5">
                  <c:v>0</c:v>
                </c:pt>
                <c:pt idx="6">
                  <c:v>0</c:v>
                </c:pt>
                <c:pt idx="7">
                  <c:v>0</c:v>
                </c:pt>
                <c:pt idx="8">
                  <c:v>0</c:v>
                </c:pt>
                <c:pt idx="9">
                  <c:v>0</c:v>
                </c:pt>
              </c:numCache>
            </c:numRef>
          </c:yVal>
          <c:smooth val="0"/>
        </c:ser>
        <c:ser>
          <c:idx val="23"/>
          <c:order val="23"/>
          <c:tx>
            <c:strRef>
              <c:f>Verify!$D$63</c:f>
              <c:strCache>
                <c:ptCount val="1"/>
                <c:pt idx="0">
                  <c:v>1900/1/0</c:v>
                </c:pt>
              </c:strCache>
            </c:strRef>
          </c:tx>
          <c:spPr>
            <a:ln w="19050" cap="rnd">
              <a:solidFill>
                <a:schemeClr val="accent6">
                  <a:lumMod val="80000"/>
                </a:schemeClr>
              </a:solidFill>
              <a:round/>
            </a:ln>
            <a:effectLst/>
          </c:spPr>
          <c:marker>
            <c:symbol val="circle"/>
            <c:size val="5"/>
            <c:spPr>
              <a:solidFill>
                <a:schemeClr val="accent6">
                  <a:lumMod val="80000"/>
                </a:schemeClr>
              </a:solidFill>
              <a:ln w="9525">
                <a:solidFill>
                  <a:schemeClr val="accent6">
                    <a:lumMod val="80000"/>
                  </a:schemeClr>
                </a:solidFill>
              </a:ln>
              <a:effectLst/>
            </c:spPr>
          </c:marker>
          <c:xVal>
            <c:numRef>
              <c:f>Verify!$E$39:$N$39</c:f>
              <c:numCache>
                <c:formatCode>General</c:formatCode>
                <c:ptCount val="10"/>
                <c:pt idx="0">
                  <c:v>650</c:v>
                </c:pt>
                <c:pt idx="1">
                  <c:v>800</c:v>
                </c:pt>
                <c:pt idx="2">
                  <c:v>1000</c:v>
                </c:pt>
                <c:pt idx="3">
                  <c:v>1200</c:v>
                </c:pt>
                <c:pt idx="4">
                  <c:v>1400</c:v>
                </c:pt>
                <c:pt idx="5">
                  <c:v>1600</c:v>
                </c:pt>
                <c:pt idx="6">
                  <c:v>1800</c:v>
                </c:pt>
                <c:pt idx="7">
                  <c:v>2000</c:v>
                </c:pt>
                <c:pt idx="8">
                  <c:v>2400</c:v>
                </c:pt>
                <c:pt idx="9">
                  <c:v>2800</c:v>
                </c:pt>
              </c:numCache>
            </c:numRef>
          </c:xVal>
          <c:yVal>
            <c:numRef>
              <c:f>Verify!$E$63:$N$63</c:f>
              <c:numCache>
                <c:formatCode>0%</c:formatCode>
                <c:ptCount val="10"/>
                <c:pt idx="0">
                  <c:v>0</c:v>
                </c:pt>
                <c:pt idx="1">
                  <c:v>0</c:v>
                </c:pt>
                <c:pt idx="2">
                  <c:v>0</c:v>
                </c:pt>
                <c:pt idx="3">
                  <c:v>0</c:v>
                </c:pt>
                <c:pt idx="4">
                  <c:v>0</c:v>
                </c:pt>
                <c:pt idx="5">
                  <c:v>0</c:v>
                </c:pt>
                <c:pt idx="6">
                  <c:v>0</c:v>
                </c:pt>
                <c:pt idx="7">
                  <c:v>0</c:v>
                </c:pt>
                <c:pt idx="8">
                  <c:v>0</c:v>
                </c:pt>
                <c:pt idx="9">
                  <c:v>0</c:v>
                </c:pt>
              </c:numCache>
            </c:numRef>
          </c:yVal>
          <c:smooth val="0"/>
        </c:ser>
        <c:ser>
          <c:idx val="24"/>
          <c:order val="24"/>
          <c:tx>
            <c:strRef>
              <c:f>Verify!$D$64</c:f>
              <c:strCache>
                <c:ptCount val="1"/>
                <c:pt idx="0">
                  <c:v>1900/1/0</c:v>
                </c:pt>
              </c:strCache>
            </c:strRef>
          </c:tx>
          <c:spPr>
            <a:ln w="19050" cap="rnd">
              <a:solidFill>
                <a:schemeClr val="accent1">
                  <a:lumMod val="60000"/>
                  <a:lumOff val="40000"/>
                </a:schemeClr>
              </a:solidFill>
              <a:round/>
            </a:ln>
            <a:effectLst/>
          </c:spPr>
          <c:marker>
            <c:symbol val="circle"/>
            <c:size val="5"/>
            <c:spPr>
              <a:solidFill>
                <a:schemeClr val="accent1">
                  <a:lumMod val="60000"/>
                  <a:lumOff val="40000"/>
                </a:schemeClr>
              </a:solidFill>
              <a:ln w="9525">
                <a:solidFill>
                  <a:schemeClr val="accent1">
                    <a:lumMod val="60000"/>
                    <a:lumOff val="40000"/>
                  </a:schemeClr>
                </a:solidFill>
              </a:ln>
              <a:effectLst/>
            </c:spPr>
          </c:marker>
          <c:xVal>
            <c:numRef>
              <c:f>Verify!$E$39:$N$39</c:f>
              <c:numCache>
                <c:formatCode>General</c:formatCode>
                <c:ptCount val="10"/>
                <c:pt idx="0">
                  <c:v>650</c:v>
                </c:pt>
                <c:pt idx="1">
                  <c:v>800</c:v>
                </c:pt>
                <c:pt idx="2">
                  <c:v>1000</c:v>
                </c:pt>
                <c:pt idx="3">
                  <c:v>1200</c:v>
                </c:pt>
                <c:pt idx="4">
                  <c:v>1400</c:v>
                </c:pt>
                <c:pt idx="5">
                  <c:v>1600</c:v>
                </c:pt>
                <c:pt idx="6">
                  <c:v>1800</c:v>
                </c:pt>
                <c:pt idx="7">
                  <c:v>2000</c:v>
                </c:pt>
                <c:pt idx="8">
                  <c:v>2400</c:v>
                </c:pt>
                <c:pt idx="9">
                  <c:v>2800</c:v>
                </c:pt>
              </c:numCache>
            </c:numRef>
          </c:xVal>
          <c:yVal>
            <c:numRef>
              <c:f>Verify!$E$64:$N$64</c:f>
              <c:numCache>
                <c:formatCode>0%</c:formatCode>
                <c:ptCount val="10"/>
                <c:pt idx="0">
                  <c:v>0</c:v>
                </c:pt>
                <c:pt idx="1">
                  <c:v>0</c:v>
                </c:pt>
                <c:pt idx="2">
                  <c:v>0</c:v>
                </c:pt>
                <c:pt idx="3">
                  <c:v>0</c:v>
                </c:pt>
                <c:pt idx="4">
                  <c:v>0</c:v>
                </c:pt>
                <c:pt idx="5">
                  <c:v>0</c:v>
                </c:pt>
                <c:pt idx="6">
                  <c:v>0</c:v>
                </c:pt>
                <c:pt idx="7">
                  <c:v>0</c:v>
                </c:pt>
                <c:pt idx="8">
                  <c:v>0</c:v>
                </c:pt>
                <c:pt idx="9">
                  <c:v>0</c:v>
                </c:pt>
              </c:numCache>
            </c:numRef>
          </c:yVal>
          <c:smooth val="0"/>
        </c:ser>
        <c:ser>
          <c:idx val="25"/>
          <c:order val="25"/>
          <c:tx>
            <c:strRef>
              <c:f>Verify!$D$65</c:f>
              <c:strCache>
                <c:ptCount val="1"/>
                <c:pt idx="0">
                  <c:v>1900/1/0</c:v>
                </c:pt>
              </c:strCache>
            </c:strRef>
          </c:tx>
          <c:spPr>
            <a:ln w="19050" cap="rnd">
              <a:solidFill>
                <a:schemeClr val="accent2">
                  <a:lumMod val="60000"/>
                  <a:lumOff val="40000"/>
                </a:schemeClr>
              </a:solidFill>
              <a:round/>
            </a:ln>
            <a:effectLst/>
          </c:spPr>
          <c:marker>
            <c:symbol val="circle"/>
            <c:size val="5"/>
            <c:spPr>
              <a:solidFill>
                <a:schemeClr val="accent2">
                  <a:lumMod val="60000"/>
                  <a:lumOff val="40000"/>
                </a:schemeClr>
              </a:solidFill>
              <a:ln w="9525">
                <a:solidFill>
                  <a:schemeClr val="accent2">
                    <a:lumMod val="60000"/>
                    <a:lumOff val="40000"/>
                  </a:schemeClr>
                </a:solidFill>
              </a:ln>
              <a:effectLst/>
            </c:spPr>
          </c:marker>
          <c:xVal>
            <c:numRef>
              <c:f>Verify!$E$39:$N$39</c:f>
              <c:numCache>
                <c:formatCode>General</c:formatCode>
                <c:ptCount val="10"/>
                <c:pt idx="0">
                  <c:v>650</c:v>
                </c:pt>
                <c:pt idx="1">
                  <c:v>800</c:v>
                </c:pt>
                <c:pt idx="2">
                  <c:v>1000</c:v>
                </c:pt>
                <c:pt idx="3">
                  <c:v>1200</c:v>
                </c:pt>
                <c:pt idx="4">
                  <c:v>1400</c:v>
                </c:pt>
                <c:pt idx="5">
                  <c:v>1600</c:v>
                </c:pt>
                <c:pt idx="6">
                  <c:v>1800</c:v>
                </c:pt>
                <c:pt idx="7">
                  <c:v>2000</c:v>
                </c:pt>
                <c:pt idx="8">
                  <c:v>2400</c:v>
                </c:pt>
                <c:pt idx="9">
                  <c:v>2800</c:v>
                </c:pt>
              </c:numCache>
            </c:numRef>
          </c:xVal>
          <c:yVal>
            <c:numRef>
              <c:f>Verify!$E$65:$N$65</c:f>
              <c:numCache>
                <c:formatCode>0%</c:formatCode>
                <c:ptCount val="10"/>
                <c:pt idx="0">
                  <c:v>0</c:v>
                </c:pt>
                <c:pt idx="1">
                  <c:v>0</c:v>
                </c:pt>
                <c:pt idx="2">
                  <c:v>0</c:v>
                </c:pt>
                <c:pt idx="3">
                  <c:v>0</c:v>
                </c:pt>
                <c:pt idx="4">
                  <c:v>0</c:v>
                </c:pt>
                <c:pt idx="5">
                  <c:v>0</c:v>
                </c:pt>
                <c:pt idx="6">
                  <c:v>0</c:v>
                </c:pt>
                <c:pt idx="7">
                  <c:v>0</c:v>
                </c:pt>
                <c:pt idx="8">
                  <c:v>0</c:v>
                </c:pt>
                <c:pt idx="9">
                  <c:v>0</c:v>
                </c:pt>
              </c:numCache>
            </c:numRef>
          </c:yVal>
          <c:smooth val="0"/>
        </c:ser>
        <c:ser>
          <c:idx val="26"/>
          <c:order val="26"/>
          <c:tx>
            <c:strRef>
              <c:f>Verify!$D$66</c:f>
              <c:strCache>
                <c:ptCount val="1"/>
                <c:pt idx="0">
                  <c:v>1900/1/0</c:v>
                </c:pt>
              </c:strCache>
            </c:strRef>
          </c:tx>
          <c:spPr>
            <a:ln w="19050" cap="rnd">
              <a:solidFill>
                <a:schemeClr val="accent3">
                  <a:lumMod val="60000"/>
                  <a:lumOff val="40000"/>
                </a:schemeClr>
              </a:solidFill>
              <a:round/>
            </a:ln>
            <a:effectLst/>
          </c:spPr>
          <c:marker>
            <c:symbol val="circle"/>
            <c:size val="5"/>
            <c:spPr>
              <a:solidFill>
                <a:schemeClr val="accent3">
                  <a:lumMod val="60000"/>
                  <a:lumOff val="40000"/>
                </a:schemeClr>
              </a:solidFill>
              <a:ln w="9525">
                <a:solidFill>
                  <a:schemeClr val="accent3">
                    <a:lumMod val="60000"/>
                    <a:lumOff val="40000"/>
                  </a:schemeClr>
                </a:solidFill>
              </a:ln>
              <a:effectLst/>
            </c:spPr>
          </c:marker>
          <c:xVal>
            <c:numRef>
              <c:f>Verify!$E$39:$N$39</c:f>
              <c:numCache>
                <c:formatCode>General</c:formatCode>
                <c:ptCount val="10"/>
                <c:pt idx="0">
                  <c:v>650</c:v>
                </c:pt>
                <c:pt idx="1">
                  <c:v>800</c:v>
                </c:pt>
                <c:pt idx="2">
                  <c:v>1000</c:v>
                </c:pt>
                <c:pt idx="3">
                  <c:v>1200</c:v>
                </c:pt>
                <c:pt idx="4">
                  <c:v>1400</c:v>
                </c:pt>
                <c:pt idx="5">
                  <c:v>1600</c:v>
                </c:pt>
                <c:pt idx="6">
                  <c:v>1800</c:v>
                </c:pt>
                <c:pt idx="7">
                  <c:v>2000</c:v>
                </c:pt>
                <c:pt idx="8">
                  <c:v>2400</c:v>
                </c:pt>
                <c:pt idx="9">
                  <c:v>2800</c:v>
                </c:pt>
              </c:numCache>
            </c:numRef>
          </c:xVal>
          <c:yVal>
            <c:numRef>
              <c:f>Verify!$E$66:$N$66</c:f>
              <c:numCache>
                <c:formatCode>0%</c:formatCode>
                <c:ptCount val="10"/>
                <c:pt idx="0">
                  <c:v>0</c:v>
                </c:pt>
                <c:pt idx="1">
                  <c:v>0</c:v>
                </c:pt>
                <c:pt idx="2">
                  <c:v>0</c:v>
                </c:pt>
                <c:pt idx="3">
                  <c:v>0</c:v>
                </c:pt>
                <c:pt idx="4">
                  <c:v>0</c:v>
                </c:pt>
                <c:pt idx="5">
                  <c:v>0</c:v>
                </c:pt>
                <c:pt idx="6">
                  <c:v>0</c:v>
                </c:pt>
                <c:pt idx="7">
                  <c:v>0</c:v>
                </c:pt>
                <c:pt idx="8">
                  <c:v>0</c:v>
                </c:pt>
                <c:pt idx="9">
                  <c:v>0</c:v>
                </c:pt>
              </c:numCache>
            </c:numRef>
          </c:yVal>
          <c:smooth val="0"/>
        </c:ser>
        <c:ser>
          <c:idx val="27"/>
          <c:order val="27"/>
          <c:tx>
            <c:strRef>
              <c:f>Verify!$D$67</c:f>
              <c:strCache>
                <c:ptCount val="1"/>
                <c:pt idx="0">
                  <c:v>1900/1/0</c:v>
                </c:pt>
              </c:strCache>
            </c:strRef>
          </c:tx>
          <c:spPr>
            <a:ln w="19050" cap="rnd">
              <a:solidFill>
                <a:schemeClr val="accent4">
                  <a:lumMod val="60000"/>
                  <a:lumOff val="40000"/>
                </a:schemeClr>
              </a:solidFill>
              <a:round/>
            </a:ln>
            <a:effectLst/>
          </c:spPr>
          <c:marker>
            <c:symbol val="circle"/>
            <c:size val="5"/>
            <c:spPr>
              <a:solidFill>
                <a:schemeClr val="accent4">
                  <a:lumMod val="60000"/>
                  <a:lumOff val="40000"/>
                </a:schemeClr>
              </a:solidFill>
              <a:ln w="9525">
                <a:solidFill>
                  <a:schemeClr val="accent4">
                    <a:lumMod val="60000"/>
                    <a:lumOff val="40000"/>
                  </a:schemeClr>
                </a:solidFill>
              </a:ln>
              <a:effectLst/>
            </c:spPr>
          </c:marker>
          <c:xVal>
            <c:numRef>
              <c:f>Verify!$E$39:$N$39</c:f>
              <c:numCache>
                <c:formatCode>General</c:formatCode>
                <c:ptCount val="10"/>
                <c:pt idx="0">
                  <c:v>650</c:v>
                </c:pt>
                <c:pt idx="1">
                  <c:v>800</c:v>
                </c:pt>
                <c:pt idx="2">
                  <c:v>1000</c:v>
                </c:pt>
                <c:pt idx="3">
                  <c:v>1200</c:v>
                </c:pt>
                <c:pt idx="4">
                  <c:v>1400</c:v>
                </c:pt>
                <c:pt idx="5">
                  <c:v>1600</c:v>
                </c:pt>
                <c:pt idx="6">
                  <c:v>1800</c:v>
                </c:pt>
                <c:pt idx="7">
                  <c:v>2000</c:v>
                </c:pt>
                <c:pt idx="8">
                  <c:v>2400</c:v>
                </c:pt>
                <c:pt idx="9">
                  <c:v>2800</c:v>
                </c:pt>
              </c:numCache>
            </c:numRef>
          </c:xVal>
          <c:yVal>
            <c:numRef>
              <c:f>Verify!$E$67:$N$67</c:f>
              <c:numCache>
                <c:formatCode>0%</c:formatCode>
                <c:ptCount val="10"/>
                <c:pt idx="0">
                  <c:v>0</c:v>
                </c:pt>
                <c:pt idx="1">
                  <c:v>0</c:v>
                </c:pt>
                <c:pt idx="2">
                  <c:v>0</c:v>
                </c:pt>
                <c:pt idx="3">
                  <c:v>0</c:v>
                </c:pt>
                <c:pt idx="4">
                  <c:v>0</c:v>
                </c:pt>
                <c:pt idx="5">
                  <c:v>0</c:v>
                </c:pt>
                <c:pt idx="6">
                  <c:v>0</c:v>
                </c:pt>
                <c:pt idx="7">
                  <c:v>0</c:v>
                </c:pt>
                <c:pt idx="8">
                  <c:v>0</c:v>
                </c:pt>
                <c:pt idx="9">
                  <c:v>0</c:v>
                </c:pt>
              </c:numCache>
            </c:numRef>
          </c:yVal>
          <c:smooth val="0"/>
        </c:ser>
        <c:ser>
          <c:idx val="28"/>
          <c:order val="28"/>
          <c:tx>
            <c:strRef>
              <c:f>Verify!$D$68</c:f>
              <c:strCache>
                <c:ptCount val="1"/>
                <c:pt idx="0">
                  <c:v>1900/1/0</c:v>
                </c:pt>
              </c:strCache>
            </c:strRef>
          </c:tx>
          <c:spPr>
            <a:ln w="19050" cap="rnd">
              <a:solidFill>
                <a:schemeClr val="accent5">
                  <a:lumMod val="60000"/>
                  <a:lumOff val="40000"/>
                </a:schemeClr>
              </a:solidFill>
              <a:round/>
            </a:ln>
            <a:effectLst/>
          </c:spPr>
          <c:marker>
            <c:symbol val="circle"/>
            <c:size val="5"/>
            <c:spPr>
              <a:solidFill>
                <a:schemeClr val="accent5">
                  <a:lumMod val="60000"/>
                  <a:lumOff val="40000"/>
                </a:schemeClr>
              </a:solidFill>
              <a:ln w="9525">
                <a:solidFill>
                  <a:schemeClr val="accent5">
                    <a:lumMod val="60000"/>
                    <a:lumOff val="40000"/>
                  </a:schemeClr>
                </a:solidFill>
              </a:ln>
              <a:effectLst/>
            </c:spPr>
          </c:marker>
          <c:xVal>
            <c:numRef>
              <c:f>Verify!$E$39:$N$39</c:f>
              <c:numCache>
                <c:formatCode>General</c:formatCode>
                <c:ptCount val="10"/>
                <c:pt idx="0">
                  <c:v>650</c:v>
                </c:pt>
                <c:pt idx="1">
                  <c:v>800</c:v>
                </c:pt>
                <c:pt idx="2">
                  <c:v>1000</c:v>
                </c:pt>
                <c:pt idx="3">
                  <c:v>1200</c:v>
                </c:pt>
                <c:pt idx="4">
                  <c:v>1400</c:v>
                </c:pt>
                <c:pt idx="5">
                  <c:v>1600</c:v>
                </c:pt>
                <c:pt idx="6">
                  <c:v>1800</c:v>
                </c:pt>
                <c:pt idx="7">
                  <c:v>2000</c:v>
                </c:pt>
                <c:pt idx="8">
                  <c:v>2400</c:v>
                </c:pt>
                <c:pt idx="9">
                  <c:v>2800</c:v>
                </c:pt>
              </c:numCache>
            </c:numRef>
          </c:xVal>
          <c:yVal>
            <c:numRef>
              <c:f>Verify!$E$68:$N$68</c:f>
              <c:numCache>
                <c:formatCode>0%</c:formatCode>
                <c:ptCount val="10"/>
                <c:pt idx="0">
                  <c:v>0</c:v>
                </c:pt>
                <c:pt idx="1">
                  <c:v>0</c:v>
                </c:pt>
                <c:pt idx="2">
                  <c:v>0</c:v>
                </c:pt>
                <c:pt idx="3">
                  <c:v>0</c:v>
                </c:pt>
                <c:pt idx="4">
                  <c:v>0</c:v>
                </c:pt>
                <c:pt idx="5">
                  <c:v>0</c:v>
                </c:pt>
                <c:pt idx="6">
                  <c:v>0</c:v>
                </c:pt>
                <c:pt idx="7">
                  <c:v>0</c:v>
                </c:pt>
                <c:pt idx="8">
                  <c:v>0</c:v>
                </c:pt>
                <c:pt idx="9">
                  <c:v>0</c:v>
                </c:pt>
              </c:numCache>
            </c:numRef>
          </c:yVal>
          <c:smooth val="0"/>
        </c:ser>
        <c:ser>
          <c:idx val="29"/>
          <c:order val="29"/>
          <c:tx>
            <c:strRef>
              <c:f>Verify!$D$69</c:f>
              <c:strCache>
                <c:ptCount val="1"/>
                <c:pt idx="0">
                  <c:v>1900/1/0</c:v>
                </c:pt>
              </c:strCache>
            </c:strRef>
          </c:tx>
          <c:spPr>
            <a:ln w="19050" cap="rnd">
              <a:solidFill>
                <a:schemeClr val="accent6">
                  <a:lumMod val="60000"/>
                  <a:lumOff val="40000"/>
                </a:schemeClr>
              </a:solidFill>
              <a:round/>
            </a:ln>
            <a:effectLst/>
          </c:spPr>
          <c:marker>
            <c:symbol val="circle"/>
            <c:size val="5"/>
            <c:spPr>
              <a:solidFill>
                <a:schemeClr val="accent6">
                  <a:lumMod val="60000"/>
                  <a:lumOff val="40000"/>
                </a:schemeClr>
              </a:solidFill>
              <a:ln w="9525">
                <a:solidFill>
                  <a:schemeClr val="accent6">
                    <a:lumMod val="60000"/>
                    <a:lumOff val="40000"/>
                  </a:schemeClr>
                </a:solidFill>
              </a:ln>
              <a:effectLst/>
            </c:spPr>
          </c:marker>
          <c:xVal>
            <c:numRef>
              <c:f>Verify!$E$39:$N$39</c:f>
              <c:numCache>
                <c:formatCode>General</c:formatCode>
                <c:ptCount val="10"/>
                <c:pt idx="0">
                  <c:v>650</c:v>
                </c:pt>
                <c:pt idx="1">
                  <c:v>800</c:v>
                </c:pt>
                <c:pt idx="2">
                  <c:v>1000</c:v>
                </c:pt>
                <c:pt idx="3">
                  <c:v>1200</c:v>
                </c:pt>
                <c:pt idx="4">
                  <c:v>1400</c:v>
                </c:pt>
                <c:pt idx="5">
                  <c:v>1600</c:v>
                </c:pt>
                <c:pt idx="6">
                  <c:v>1800</c:v>
                </c:pt>
                <c:pt idx="7">
                  <c:v>2000</c:v>
                </c:pt>
                <c:pt idx="8">
                  <c:v>2400</c:v>
                </c:pt>
                <c:pt idx="9">
                  <c:v>2800</c:v>
                </c:pt>
              </c:numCache>
            </c:numRef>
          </c:xVal>
          <c:yVal>
            <c:numRef>
              <c:f>Verify!$E$69:$N$69</c:f>
              <c:numCache>
                <c:formatCode>0%</c:formatCode>
                <c:ptCount val="10"/>
                <c:pt idx="0">
                  <c:v>0</c:v>
                </c:pt>
                <c:pt idx="1">
                  <c:v>0</c:v>
                </c:pt>
                <c:pt idx="2">
                  <c:v>0</c:v>
                </c:pt>
                <c:pt idx="3">
                  <c:v>0</c:v>
                </c:pt>
                <c:pt idx="4">
                  <c:v>0</c:v>
                </c:pt>
                <c:pt idx="5">
                  <c:v>0</c:v>
                </c:pt>
                <c:pt idx="6">
                  <c:v>0</c:v>
                </c:pt>
                <c:pt idx="7">
                  <c:v>0</c:v>
                </c:pt>
                <c:pt idx="8">
                  <c:v>0</c:v>
                </c:pt>
                <c:pt idx="9">
                  <c:v>0</c:v>
                </c:pt>
              </c:numCache>
            </c:numRef>
          </c:yVal>
          <c:smooth val="0"/>
        </c:ser>
        <c:dLbls>
          <c:showLegendKey val="0"/>
          <c:showVal val="0"/>
          <c:showCatName val="0"/>
          <c:showSerName val="0"/>
          <c:showPercent val="0"/>
          <c:showBubbleSize val="0"/>
        </c:dLbls>
        <c:axId val="292936008"/>
        <c:axId val="292936400"/>
      </c:scatterChart>
      <c:valAx>
        <c:axId val="29293600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a:t>Engine</a:t>
                </a:r>
                <a:r>
                  <a:rPr lang="ja-JP"/>
                  <a:t> </a:t>
                </a:r>
                <a:r>
                  <a:rPr lang="en-US"/>
                  <a:t>speed,</a:t>
                </a:r>
                <a:r>
                  <a:rPr lang="ja-JP"/>
                  <a:t> </a:t>
                </a:r>
                <a:r>
                  <a:rPr lang="en-US"/>
                  <a:t>rpm</a:t>
                </a:r>
                <a:endParaRPr lang="ja-JP"/>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92936400"/>
        <c:crosses val="autoZero"/>
        <c:crossBetween val="midCat"/>
      </c:valAx>
      <c:valAx>
        <c:axId val="292936400"/>
        <c:scaling>
          <c:orientation val="minMax"/>
          <c:max val="0.30000000000000004"/>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a:t>Torque</a:t>
                </a:r>
                <a:r>
                  <a:rPr lang="ja-JP"/>
                  <a:t> </a:t>
                </a:r>
                <a:r>
                  <a:rPr lang="en-US"/>
                  <a:t>reduction</a:t>
                </a:r>
                <a:r>
                  <a:rPr lang="ja-JP"/>
                  <a:t> </a:t>
                </a:r>
                <a:r>
                  <a:rPr lang="en-US"/>
                  <a:t>ratio,</a:t>
                </a:r>
                <a:r>
                  <a:rPr lang="ja-JP"/>
                  <a:t> </a:t>
                </a:r>
                <a:r>
                  <a:rPr lang="en-US"/>
                  <a:t>%</a:t>
                </a:r>
                <a:endParaRPr lang="ja-JP"/>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9293600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r>
              <a:rPr lang="en-US"/>
              <a:t>80°C 800rpm</a:t>
            </a:r>
            <a:endParaRPr lang="ja-JP"/>
          </a:p>
        </c:rich>
      </c:tx>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yVal>
            <c:numRef>
              <c:f>Verify!$F$138:$F$167</c:f>
              <c:numCache>
                <c:formatCode>0.00</c:formatCode>
                <c:ptCount val="30"/>
                <c:pt idx="0">
                  <c:v>9.4655412633323426</c:v>
                </c:pt>
                <c:pt idx="1">
                  <c:v>9.8296658656465983</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yVal>
          <c:smooth val="0"/>
        </c:ser>
        <c:dLbls>
          <c:showLegendKey val="0"/>
          <c:showVal val="0"/>
          <c:showCatName val="0"/>
          <c:showSerName val="0"/>
          <c:showPercent val="0"/>
          <c:showBubbleSize val="0"/>
        </c:dLbls>
        <c:axId val="294641512"/>
        <c:axId val="294641904"/>
      </c:scatterChart>
      <c:valAx>
        <c:axId val="29464151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a:t>Test number</a:t>
                </a:r>
                <a:endParaRPr lang="ja-JP"/>
              </a:p>
            </c:rich>
          </c:tx>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title>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294641904"/>
        <c:crosses val="autoZero"/>
        <c:crossBetween val="midCat"/>
      </c:valAx>
      <c:valAx>
        <c:axId val="294641904"/>
        <c:scaling>
          <c:orientation val="minMax"/>
          <c:min val="9"/>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a:t>Friction torque, N</a:t>
                </a:r>
                <a:r>
                  <a:rPr lang="ja-JP"/>
                  <a:t>・</a:t>
                </a:r>
                <a:r>
                  <a:rPr lang="en-US"/>
                  <a:t>m</a:t>
                </a:r>
                <a:endParaRPr lang="ja-JP"/>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294641512"/>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r>
              <a:rPr lang="en-US" sz="900"/>
              <a:t>80°C 1800rpm</a:t>
            </a:r>
            <a:endParaRPr lang="ja-JP" sz="900"/>
          </a:p>
        </c:rich>
      </c:tx>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0761257150023341"/>
          <c:y val="0.1840128316800424"/>
          <c:w val="0.73731584117716731"/>
          <c:h val="0.64272678838721675"/>
        </c:manualLayout>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yVal>
            <c:numRef>
              <c:f>Verify!$K$138:$K$167</c:f>
              <c:numCache>
                <c:formatCode>0.00</c:formatCode>
                <c:ptCount val="30"/>
                <c:pt idx="0">
                  <c:v>23.178088696739714</c:v>
                </c:pt>
                <c:pt idx="1">
                  <c:v>23.012862593983037</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yVal>
          <c:smooth val="0"/>
        </c:ser>
        <c:dLbls>
          <c:showLegendKey val="0"/>
          <c:showVal val="0"/>
          <c:showCatName val="0"/>
          <c:showSerName val="0"/>
          <c:showPercent val="0"/>
          <c:showBubbleSize val="0"/>
        </c:dLbls>
        <c:axId val="294576200"/>
        <c:axId val="294576592"/>
      </c:scatterChart>
      <c:valAx>
        <c:axId val="294576200"/>
        <c:scaling>
          <c:orientation val="minMax"/>
        </c:scaling>
        <c:delete val="0"/>
        <c:axPos val="b"/>
        <c:majorGridlines>
          <c:spPr>
            <a:ln w="9525" cap="flat" cmpd="sng" algn="ctr">
              <a:solidFill>
                <a:schemeClr val="tx1">
                  <a:lumMod val="15000"/>
                  <a:lumOff val="85000"/>
                </a:schemeClr>
              </a:solidFill>
              <a:round/>
            </a:ln>
            <a:effectLst/>
          </c:spPr>
        </c:majorGridlines>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94576592"/>
        <c:crosses val="autoZero"/>
        <c:crossBetween val="midCat"/>
      </c:valAx>
      <c:valAx>
        <c:axId val="294576592"/>
        <c:scaling>
          <c:orientation val="minMax"/>
          <c:min val="2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lgn="ctr" rtl="0">
                  <a:defRPr sz="900" b="0" i="0" u="none" strike="noStrike" kern="1200" baseline="0">
                    <a:solidFill>
                      <a:schemeClr val="tx1">
                        <a:lumMod val="65000"/>
                        <a:lumOff val="35000"/>
                      </a:schemeClr>
                    </a:solidFill>
                    <a:latin typeface="+mn-lt"/>
                    <a:ea typeface="+mn-ea"/>
                    <a:cs typeface="+mn-cs"/>
                  </a:defRPr>
                </a:pPr>
                <a:r>
                  <a:rPr lang="en-US"/>
                  <a:t>Friction torque, N</a:t>
                </a:r>
                <a:r>
                  <a:rPr lang="ja-JP"/>
                  <a:t>・</a:t>
                </a:r>
                <a:r>
                  <a:rPr lang="en-US"/>
                  <a:t>m</a:t>
                </a:r>
                <a:endParaRPr lang="ja-JP"/>
              </a:p>
            </c:rich>
          </c:tx>
          <c:overlay val="0"/>
          <c:spPr>
            <a:noFill/>
            <a:ln>
              <a:noFill/>
            </a:ln>
            <a:effectLst/>
          </c:spPr>
          <c:txPr>
            <a:bodyPr rot="-5400000" spcFirstLastPara="1" vertOverflow="ellipsis" vert="horz" wrap="square" anchor="ctr" anchorCtr="1"/>
            <a:lstStyle/>
            <a:p>
              <a:pPr algn="ctr" rtl="0">
                <a:defRPr sz="900" b="0" i="0" u="none" strike="noStrike" kern="1200" baseline="0">
                  <a:solidFill>
                    <a:schemeClr val="tx1">
                      <a:lumMod val="65000"/>
                      <a:lumOff val="35000"/>
                    </a:schemeClr>
                  </a:solidFill>
                  <a:latin typeface="+mn-lt"/>
                  <a:ea typeface="+mn-ea"/>
                  <a:cs typeface="+mn-cs"/>
                </a:defRPr>
              </a:pPr>
              <a:endParaRPr lang="ja-JP"/>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9457620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US"/>
              <a:t>50°C</a:t>
            </a:r>
            <a:r>
              <a:rPr lang="ja-JP"/>
              <a:t> </a:t>
            </a:r>
            <a:r>
              <a:rPr lang="en-US"/>
              <a:t>800rpm</a:t>
            </a:r>
            <a:endParaRPr lang="ja-JP"/>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0725178243230172"/>
          <c:y val="0.18793741594807747"/>
          <c:w val="0.73652634813335383"/>
          <c:h val="0.64565714553599218"/>
        </c:manualLayout>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yVal>
            <c:numRef>
              <c:f>Verify!$F$73:$F$102</c:f>
              <c:numCache>
                <c:formatCode>0.00</c:formatCode>
                <c:ptCount val="30"/>
                <c:pt idx="0">
                  <c:v>11.667645558451166</c:v>
                </c:pt>
                <c:pt idx="1">
                  <c:v>11.529372141987876</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yVal>
          <c:smooth val="0"/>
        </c:ser>
        <c:dLbls>
          <c:showLegendKey val="0"/>
          <c:showVal val="0"/>
          <c:showCatName val="0"/>
          <c:showSerName val="0"/>
          <c:showPercent val="0"/>
          <c:showBubbleSize val="0"/>
        </c:dLbls>
        <c:axId val="295940296"/>
        <c:axId val="295940688"/>
      </c:scatterChart>
      <c:valAx>
        <c:axId val="295940296"/>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Test number</a:t>
                </a:r>
                <a:endParaRPr lang="ja-JP"/>
              </a:p>
            </c:rich>
          </c:tx>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title>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295940688"/>
        <c:crosses val="autoZero"/>
        <c:crossBetween val="midCat"/>
      </c:valAx>
      <c:valAx>
        <c:axId val="295940688"/>
        <c:scaling>
          <c:orientation val="minMax"/>
          <c:max val="12"/>
          <c:min val="1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Friction torqure, N</a:t>
                </a:r>
                <a:r>
                  <a:rPr lang="ja-JP"/>
                  <a:t>・</a:t>
                </a:r>
                <a:r>
                  <a:rPr lang="en-US"/>
                  <a:t>m</a:t>
                </a:r>
                <a:endParaRPr lang="ja-JP"/>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295940296"/>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50°C</a:t>
            </a:r>
            <a:r>
              <a:rPr lang="ja-JP"/>
              <a:t> </a:t>
            </a:r>
            <a:r>
              <a:rPr lang="en-US"/>
              <a:t>1800rpm</a:t>
            </a:r>
            <a:endParaRPr lang="ja-JP"/>
          </a:p>
        </c:rich>
      </c:tx>
      <c:layout>
        <c:manualLayout>
          <c:xMode val="edge"/>
          <c:yMode val="edge"/>
          <c:x val="0.39198531955124383"/>
          <c:y val="3.8333327296588879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1244122463056386"/>
          <c:y val="0.1517527780271461"/>
          <c:w val="0.72992913385826774"/>
          <c:h val="0.67713550512068355"/>
        </c:manualLayout>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yVal>
            <c:numRef>
              <c:f>Verify!$K$73:$K$102</c:f>
              <c:numCache>
                <c:formatCode>0.00</c:formatCode>
                <c:ptCount val="30"/>
                <c:pt idx="0">
                  <c:v>27.620025833588134</c:v>
                </c:pt>
                <c:pt idx="1">
                  <c:v>27.413999557990788</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yVal>
          <c:smooth val="0"/>
        </c:ser>
        <c:dLbls>
          <c:showLegendKey val="0"/>
          <c:showVal val="0"/>
          <c:showCatName val="0"/>
          <c:showSerName val="0"/>
          <c:showPercent val="0"/>
          <c:showBubbleSize val="0"/>
        </c:dLbls>
        <c:axId val="295941864"/>
        <c:axId val="295942256"/>
      </c:scatterChart>
      <c:valAx>
        <c:axId val="29594186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Test number</a:t>
                </a:r>
                <a:endParaRPr lang="ja-JP"/>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crossAx val="295942256"/>
        <c:crosses val="autoZero"/>
        <c:crossBetween val="midCat"/>
      </c:valAx>
      <c:valAx>
        <c:axId val="295942256"/>
        <c:scaling>
          <c:orientation val="minMax"/>
          <c:min val="26"/>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Friciton torque, N</a:t>
                </a:r>
                <a:r>
                  <a:rPr lang="ja-JP"/>
                  <a:t>・</a:t>
                </a:r>
                <a:r>
                  <a:rPr lang="en-US"/>
                  <a:t>m</a:t>
                </a:r>
                <a:endParaRPr lang="ja-JP"/>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crossAx val="29594186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50°C</a:t>
            </a:r>
            <a:r>
              <a:rPr lang="ja-JP"/>
              <a:t> </a:t>
            </a:r>
            <a:r>
              <a:rPr lang="en-US"/>
              <a:t>1200rpm</a:t>
            </a:r>
            <a:endParaRPr lang="ja-JP"/>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0725178243230172"/>
          <c:y val="0.18793741594807747"/>
          <c:w val="0.73652634813335383"/>
          <c:h val="0.64565714553599218"/>
        </c:manualLayout>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yVal>
            <c:numRef>
              <c:f>Verify!$H$73:$H$102</c:f>
              <c:numCache>
                <c:formatCode>0.00</c:formatCode>
                <c:ptCount val="30"/>
                <c:pt idx="0">
                  <c:v>17.573436266917739</c:v>
                </c:pt>
                <c:pt idx="1">
                  <c:v>17.511147715226194</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yVal>
          <c:smooth val="0"/>
        </c:ser>
        <c:dLbls>
          <c:showLegendKey val="0"/>
          <c:showVal val="0"/>
          <c:showCatName val="0"/>
          <c:showSerName val="0"/>
          <c:showPercent val="0"/>
          <c:showBubbleSize val="0"/>
        </c:dLbls>
        <c:axId val="295943040"/>
        <c:axId val="295943432"/>
      </c:scatterChart>
      <c:valAx>
        <c:axId val="29594304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Test number</a:t>
                </a:r>
                <a:endParaRPr lang="ja-JP"/>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crossAx val="295943432"/>
        <c:crosses val="autoZero"/>
        <c:crossBetween val="midCat"/>
      </c:valAx>
      <c:valAx>
        <c:axId val="295943432"/>
        <c:scaling>
          <c:orientation val="minMax"/>
          <c:min val="17"/>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Friction torqure, N</a:t>
                </a:r>
                <a:r>
                  <a:rPr lang="ja-JP"/>
                  <a:t>・</a:t>
                </a:r>
                <a:r>
                  <a:rPr lang="en-US"/>
                  <a:t>m</a:t>
                </a:r>
                <a:endParaRPr lang="ja-JP"/>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crossAx val="29594304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50°C</a:t>
            </a:r>
            <a:r>
              <a:rPr lang="ja-JP"/>
              <a:t> </a:t>
            </a:r>
            <a:r>
              <a:rPr lang="en-US"/>
              <a:t>2400rpm</a:t>
            </a:r>
            <a:endParaRPr lang="ja-JP"/>
          </a:p>
        </c:rich>
      </c:tx>
      <c:layout>
        <c:manualLayout>
          <c:xMode val="edge"/>
          <c:yMode val="edge"/>
          <c:x val="0.39198531955124383"/>
          <c:y val="3.8333327296588879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1244122463056386"/>
          <c:y val="0.1517527780271461"/>
          <c:w val="0.72992913385826774"/>
          <c:h val="0.67713550512068355"/>
        </c:manualLayout>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yVal>
            <c:numRef>
              <c:f>Verify!$M$73:$M$102</c:f>
              <c:numCache>
                <c:formatCode>0.00</c:formatCode>
                <c:ptCount val="30"/>
                <c:pt idx="0">
                  <c:v>35.996697694752761</c:v>
                </c:pt>
                <c:pt idx="1">
                  <c:v>35.579708949353183</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yVal>
          <c:smooth val="0"/>
        </c:ser>
        <c:dLbls>
          <c:showLegendKey val="0"/>
          <c:showVal val="0"/>
          <c:showCatName val="0"/>
          <c:showSerName val="0"/>
          <c:showPercent val="0"/>
          <c:showBubbleSize val="0"/>
        </c:dLbls>
        <c:axId val="295941472"/>
        <c:axId val="298549816"/>
      </c:scatterChart>
      <c:valAx>
        <c:axId val="29594147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Test number</a:t>
                </a:r>
                <a:endParaRPr lang="ja-JP"/>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crossAx val="298549816"/>
        <c:crosses val="autoZero"/>
        <c:crossBetween val="midCat"/>
      </c:valAx>
      <c:valAx>
        <c:axId val="298549816"/>
        <c:scaling>
          <c:orientation val="minMax"/>
          <c:min val="3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Friciton torque, N</a:t>
                </a:r>
                <a:r>
                  <a:rPr lang="ja-JP"/>
                  <a:t>・</a:t>
                </a:r>
                <a:r>
                  <a:rPr lang="en-US"/>
                  <a:t>m</a:t>
                </a:r>
                <a:endParaRPr lang="ja-JP"/>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crossAx val="295941472"/>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r>
              <a:rPr lang="en-US" sz="900"/>
              <a:t>80°C 1200rpm</a:t>
            </a:r>
            <a:endParaRPr lang="ja-JP" sz="900"/>
          </a:p>
        </c:rich>
      </c:tx>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yVal>
            <c:numRef>
              <c:f>Verify!$H$138:$H$167</c:f>
              <c:numCache>
                <c:formatCode>0.00</c:formatCode>
                <c:ptCount val="30"/>
                <c:pt idx="0">
                  <c:v>14.560012309787847</c:v>
                </c:pt>
                <c:pt idx="1">
                  <c:v>14.627687791005107</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yVal>
          <c:smooth val="0"/>
        </c:ser>
        <c:dLbls>
          <c:showLegendKey val="0"/>
          <c:showVal val="0"/>
          <c:showCatName val="0"/>
          <c:showSerName val="0"/>
          <c:showPercent val="0"/>
          <c:showBubbleSize val="0"/>
        </c:dLbls>
        <c:axId val="298550600"/>
        <c:axId val="298550992"/>
      </c:scatterChart>
      <c:valAx>
        <c:axId val="29855060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altLang="ja-JP"/>
                  <a:t>Test</a:t>
                </a:r>
                <a:r>
                  <a:rPr lang="en-US" altLang="ja-JP" baseline="0"/>
                  <a:t> number</a:t>
                </a:r>
                <a:endParaRPr lang="ja-JP" altLang="en-US"/>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title>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98550992"/>
        <c:crosses val="autoZero"/>
        <c:crossBetween val="midCat"/>
      </c:valAx>
      <c:valAx>
        <c:axId val="298550992"/>
        <c:scaling>
          <c:orientation val="minMax"/>
          <c:min val="14"/>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a:t>Friction torque, N</a:t>
                </a:r>
                <a:r>
                  <a:rPr lang="ja-JP"/>
                  <a:t>・</a:t>
                </a:r>
                <a:r>
                  <a:rPr lang="en-US"/>
                  <a:t>m</a:t>
                </a:r>
                <a:endParaRPr lang="ja-JP"/>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9855060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15</xdr:col>
      <xdr:colOff>62984</xdr:colOff>
      <xdr:row>5</xdr:row>
      <xdr:rowOff>57976</xdr:rowOff>
    </xdr:from>
    <xdr:to>
      <xdr:col>22</xdr:col>
      <xdr:colOff>123264</xdr:colOff>
      <xdr:row>32</xdr:row>
      <xdr:rowOff>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158973</xdr:colOff>
      <xdr:row>38</xdr:row>
      <xdr:rowOff>44824</xdr:rowOff>
    </xdr:from>
    <xdr:to>
      <xdr:col>22</xdr:col>
      <xdr:colOff>201705</xdr:colOff>
      <xdr:row>69</xdr:row>
      <xdr:rowOff>89647</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226383</xdr:colOff>
      <xdr:row>136</xdr:row>
      <xdr:rowOff>100903</xdr:rowOff>
    </xdr:from>
    <xdr:to>
      <xdr:col>21</xdr:col>
      <xdr:colOff>537884</xdr:colOff>
      <xdr:row>158</xdr:row>
      <xdr:rowOff>-1</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66791</xdr:colOff>
      <xdr:row>170</xdr:row>
      <xdr:rowOff>92776</xdr:rowOff>
    </xdr:from>
    <xdr:to>
      <xdr:col>21</xdr:col>
      <xdr:colOff>403413</xdr:colOff>
      <xdr:row>191</xdr:row>
      <xdr:rowOff>67236</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128130</xdr:colOff>
      <xdr:row>72</xdr:row>
      <xdr:rowOff>80263</xdr:rowOff>
    </xdr:from>
    <xdr:to>
      <xdr:col>21</xdr:col>
      <xdr:colOff>313764</xdr:colOff>
      <xdr:row>96</xdr:row>
      <xdr:rowOff>78442</xdr:rowOff>
    </xdr:to>
    <xdr:graphicFrame macro="">
      <xdr:nvGraphicFramePr>
        <xdr:cNvPr id="8"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79901</xdr:colOff>
      <xdr:row>104</xdr:row>
      <xdr:rowOff>45798</xdr:rowOff>
    </xdr:from>
    <xdr:to>
      <xdr:col>21</xdr:col>
      <xdr:colOff>324969</xdr:colOff>
      <xdr:row>129</xdr:row>
      <xdr:rowOff>22413</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22</xdr:col>
      <xdr:colOff>246529</xdr:colOff>
      <xdr:row>72</xdr:row>
      <xdr:rowOff>56029</xdr:rowOff>
    </xdr:from>
    <xdr:to>
      <xdr:col>28</xdr:col>
      <xdr:colOff>432163</xdr:colOff>
      <xdr:row>96</xdr:row>
      <xdr:rowOff>54208</xdr:rowOff>
    </xdr:to>
    <xdr:graphicFrame macro="">
      <xdr:nvGraphicFramePr>
        <xdr:cNvPr id="10"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22</xdr:col>
      <xdr:colOff>347383</xdr:colOff>
      <xdr:row>104</xdr:row>
      <xdr:rowOff>67234</xdr:rowOff>
    </xdr:from>
    <xdr:to>
      <xdr:col>28</xdr:col>
      <xdr:colOff>592451</xdr:colOff>
      <xdr:row>129</xdr:row>
      <xdr:rowOff>43849</xdr:rowOff>
    </xdr:to>
    <xdr:graphicFrame macro="">
      <xdr:nvGraphicFramePr>
        <xdr:cNvPr id="11"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22</xdr:col>
      <xdr:colOff>437029</xdr:colOff>
      <xdr:row>136</xdr:row>
      <xdr:rowOff>134470</xdr:rowOff>
    </xdr:from>
    <xdr:to>
      <xdr:col>29</xdr:col>
      <xdr:colOff>64972</xdr:colOff>
      <xdr:row>158</xdr:row>
      <xdr:rowOff>33566</xdr:rowOff>
    </xdr:to>
    <xdr:graphicFrame macro="">
      <xdr:nvGraphicFramePr>
        <xdr:cNvPr id="1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22</xdr:col>
      <xdr:colOff>0</xdr:colOff>
      <xdr:row>170</xdr:row>
      <xdr:rowOff>78441</xdr:rowOff>
    </xdr:from>
    <xdr:to>
      <xdr:col>28</xdr:col>
      <xdr:colOff>336622</xdr:colOff>
      <xdr:row>191</xdr:row>
      <xdr:rowOff>52901</xdr:rowOff>
    </xdr:to>
    <xdr:graphicFrame macro="">
      <xdr:nvGraphicFramePr>
        <xdr:cNvPr id="1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570"/>
  <sheetViews>
    <sheetView tabSelected="1" zoomScale="85" zoomScaleNormal="85" workbookViewId="0">
      <selection activeCell="M1" sqref="M1"/>
    </sheetView>
  </sheetViews>
  <sheetFormatPr defaultRowHeight="14.25" x14ac:dyDescent="0.15"/>
  <cols>
    <col min="1" max="1" width="5.625" style="9" customWidth="1"/>
    <col min="2" max="2" width="24.75" style="9" customWidth="1"/>
    <col min="3" max="8" width="9" style="9"/>
    <col min="9" max="9" width="10.875" style="9" customWidth="1"/>
    <col min="10" max="13" width="9" style="9"/>
    <col min="14" max="14" width="6.25" style="9" customWidth="1"/>
    <col min="15" max="16384" width="9" style="9"/>
  </cols>
  <sheetData>
    <row r="1" spans="2:16" x14ac:dyDescent="0.15">
      <c r="M1" s="192" t="s">
        <v>441</v>
      </c>
    </row>
    <row r="2" spans="2:16" ht="18" x14ac:dyDescent="0.15">
      <c r="D2" s="69" t="str">
        <f>IF($M$1="English",TitleTable!C$25,TitleTable!B$25)</f>
        <v>MR20DD Motoring torque data sheet</v>
      </c>
      <c r="L2" s="159" t="s">
        <v>429</v>
      </c>
    </row>
    <row r="3" spans="2:16" x14ac:dyDescent="0.2">
      <c r="L3" s="79" t="s">
        <v>430</v>
      </c>
    </row>
    <row r="4" spans="2:16" x14ac:dyDescent="0.2">
      <c r="B4" s="81"/>
      <c r="L4" s="80" t="s">
        <v>431</v>
      </c>
    </row>
    <row r="5" spans="2:16" ht="15.75" thickBot="1" x14ac:dyDescent="0.3">
      <c r="B5" s="10"/>
      <c r="C5" s="10"/>
      <c r="D5" s="11"/>
      <c r="E5" s="11"/>
      <c r="F5" s="11"/>
      <c r="G5" s="11"/>
      <c r="H5" s="11"/>
      <c r="I5" s="11"/>
      <c r="J5" s="11"/>
      <c r="K5" s="11"/>
      <c r="L5" s="11"/>
      <c r="M5" s="11"/>
    </row>
    <row r="6" spans="2:16" ht="15" thickBot="1" x14ac:dyDescent="0.25">
      <c r="B6" s="12" t="s">
        <v>440</v>
      </c>
      <c r="C6" s="13"/>
      <c r="D6" s="14">
        <v>650</v>
      </c>
      <c r="E6" s="15">
        <v>800</v>
      </c>
      <c r="F6" s="15">
        <v>1000</v>
      </c>
      <c r="G6" s="15">
        <v>1200</v>
      </c>
      <c r="H6" s="15">
        <v>1400</v>
      </c>
      <c r="I6" s="15">
        <v>1600</v>
      </c>
      <c r="J6" s="15">
        <v>1800</v>
      </c>
      <c r="K6" s="15">
        <v>2000</v>
      </c>
      <c r="L6" s="15">
        <v>2400</v>
      </c>
      <c r="M6" s="16">
        <v>2800</v>
      </c>
    </row>
    <row r="7" spans="2:16" ht="15" thickTop="1" x14ac:dyDescent="0.2">
      <c r="B7" s="17" t="str">
        <f>IF($M$1="English",TitleTable!C$17,TitleTable!B$17)</f>
        <v>Air adjustement parameter</v>
      </c>
      <c r="C7" s="18" t="s">
        <v>427</v>
      </c>
      <c r="D7" s="19">
        <v>2.7191999999999998</v>
      </c>
      <c r="E7" s="20">
        <v>1.4901</v>
      </c>
      <c r="F7" s="20">
        <v>1.9621</v>
      </c>
      <c r="G7" s="20">
        <v>1.6508</v>
      </c>
      <c r="H7" s="20">
        <v>2.3586</v>
      </c>
      <c r="I7" s="20">
        <v>3.2357</v>
      </c>
      <c r="J7" s="20">
        <v>4.1365999999999996</v>
      </c>
      <c r="K7" s="20">
        <v>4.6063000000000001</v>
      </c>
      <c r="L7" s="20">
        <v>5.9488000000000003</v>
      </c>
      <c r="M7" s="21">
        <v>6.7260999999999997</v>
      </c>
    </row>
    <row r="8" spans="2:16" ht="15" thickBot="1" x14ac:dyDescent="0.25">
      <c r="B8" s="22"/>
      <c r="C8" s="23" t="s">
        <v>428</v>
      </c>
      <c r="D8" s="24">
        <v>10.079000000000001</v>
      </c>
      <c r="E8" s="25">
        <v>9.6081000000000003</v>
      </c>
      <c r="F8" s="25">
        <v>8.7556999999999992</v>
      </c>
      <c r="G8" s="25">
        <v>7.7308000000000003</v>
      </c>
      <c r="H8" s="25">
        <v>7.5705999999999998</v>
      </c>
      <c r="I8" s="25">
        <v>7.6981000000000002</v>
      </c>
      <c r="J8" s="25">
        <v>8.5353999999999992</v>
      </c>
      <c r="K8" s="25">
        <v>9.1996000000000002</v>
      </c>
      <c r="L8" s="25">
        <v>9.6735000000000007</v>
      </c>
      <c r="M8" s="23">
        <v>10.465999999999999</v>
      </c>
    </row>
    <row r="9" spans="2:16" ht="15" x14ac:dyDescent="0.25">
      <c r="B9" s="10"/>
      <c r="C9" s="10"/>
      <c r="D9" s="11"/>
      <c r="E9" s="11"/>
      <c r="F9" s="11"/>
      <c r="G9" s="11"/>
      <c r="H9" s="11"/>
      <c r="I9" s="11"/>
      <c r="J9" s="11"/>
      <c r="K9" s="11"/>
      <c r="L9" s="11"/>
      <c r="M9" s="11"/>
    </row>
    <row r="10" spans="2:16" ht="15" x14ac:dyDescent="0.25">
      <c r="B10" s="10"/>
      <c r="C10" s="10"/>
      <c r="D10" s="11"/>
      <c r="E10" s="11"/>
      <c r="F10" s="11"/>
      <c r="G10" s="11"/>
      <c r="H10" s="11"/>
      <c r="I10" s="11"/>
      <c r="J10" s="11"/>
      <c r="K10" s="11"/>
      <c r="L10" s="11"/>
      <c r="M10" s="11"/>
    </row>
    <row r="11" spans="2:16" x14ac:dyDescent="0.2">
      <c r="B11" s="11"/>
      <c r="C11" s="11"/>
      <c r="D11" s="11"/>
      <c r="E11" s="11"/>
      <c r="F11" s="11"/>
      <c r="G11" s="11"/>
      <c r="H11" s="11"/>
      <c r="I11" s="11"/>
      <c r="J11" s="11"/>
      <c r="K11" s="11"/>
      <c r="L11" s="11"/>
      <c r="M11" s="11"/>
    </row>
    <row r="12" spans="2:16" ht="15.75" thickBot="1" x14ac:dyDescent="0.3">
      <c r="B12" s="9" t="s">
        <v>93</v>
      </c>
      <c r="C12" s="26" t="str">
        <f>IF($M$1="English",TitleTable!C$5,TitleTable!B$5)</f>
        <v>Oil:</v>
      </c>
      <c r="D12" s="27" t="s">
        <v>1</v>
      </c>
      <c r="E12" s="28"/>
      <c r="F12" s="26" t="str">
        <f>IF($M$1="English",TitleTable!C$18,TitleTable!B$18)</f>
        <v>Date:</v>
      </c>
      <c r="G12" s="29"/>
      <c r="H12" s="30"/>
      <c r="I12" s="26" t="str">
        <f>IF($M$1="English",TitleTable!C$21,TitleTable!B$21)</f>
        <v>Oil temperature</v>
      </c>
      <c r="K12" s="27">
        <v>50</v>
      </c>
      <c r="L12" s="94" t="s">
        <v>264</v>
      </c>
      <c r="M12" s="31" t="str">
        <f>IF(OR(MAX(D16:M16)&gt;51,MIN(D16:M16)&lt;49),"O/Temp error","")</f>
        <v/>
      </c>
    </row>
    <row r="13" spans="2:16" ht="15" thickBot="1" x14ac:dyDescent="0.25">
      <c r="B13" s="32" t="str">
        <f>IF($M$1="English",TitleTable!C$6,TitleTable!B$6)</f>
        <v>Speed</v>
      </c>
      <c r="C13" s="95" t="s">
        <v>36</v>
      </c>
      <c r="D13" s="33">
        <v>650</v>
      </c>
      <c r="E13" s="34">
        <v>800</v>
      </c>
      <c r="F13" s="34">
        <v>1000</v>
      </c>
      <c r="G13" s="34">
        <v>1200</v>
      </c>
      <c r="H13" s="34">
        <v>1400</v>
      </c>
      <c r="I13" s="34">
        <v>1600</v>
      </c>
      <c r="J13" s="34">
        <v>1800</v>
      </c>
      <c r="K13" s="34">
        <v>2000</v>
      </c>
      <c r="L13" s="34">
        <v>2400</v>
      </c>
      <c r="M13" s="35">
        <v>2800</v>
      </c>
    </row>
    <row r="14" spans="2:16" x14ac:dyDescent="0.2">
      <c r="B14" s="36" t="str">
        <f>IF($M$1="English",TitleTable!C$7,TitleTable!B$7)</f>
        <v>Torque</v>
      </c>
      <c r="C14" s="96" t="s">
        <v>268</v>
      </c>
      <c r="D14" s="99">
        <v>10.5235</v>
      </c>
      <c r="E14" s="38">
        <v>11.778</v>
      </c>
      <c r="F14" s="38">
        <v>14.54</v>
      </c>
      <c r="G14" s="38">
        <v>17.692</v>
      </c>
      <c r="H14" s="38">
        <v>21.2135</v>
      </c>
      <c r="I14" s="38">
        <v>24.561500000000002</v>
      </c>
      <c r="J14" s="38">
        <v>27.930500000000002</v>
      </c>
      <c r="K14" s="37">
        <v>30.939</v>
      </c>
      <c r="L14" s="37">
        <v>36.406999999999996</v>
      </c>
      <c r="M14" s="100">
        <v>40.864000000000004</v>
      </c>
    </row>
    <row r="15" spans="2:16" ht="15" x14ac:dyDescent="0.2">
      <c r="B15" s="39" t="str">
        <f>IF($M$1="English",TitleTable!C$8,TitleTable!B$8)</f>
        <v>Water outlet</v>
      </c>
      <c r="C15" s="162" t="s">
        <v>264</v>
      </c>
      <c r="D15" s="101">
        <v>50.003</v>
      </c>
      <c r="E15" s="40">
        <v>49.997500000000002</v>
      </c>
      <c r="F15" s="40">
        <v>50</v>
      </c>
      <c r="G15" s="40">
        <v>50.003500000000003</v>
      </c>
      <c r="H15" s="40">
        <v>50.000500000000002</v>
      </c>
      <c r="I15" s="40">
        <v>50.0045</v>
      </c>
      <c r="J15" s="40">
        <v>49.996499999999997</v>
      </c>
      <c r="K15" s="40">
        <v>49.997500000000002</v>
      </c>
      <c r="L15" s="40">
        <v>49.998000000000005</v>
      </c>
      <c r="M15" s="102">
        <v>50.008499999999998</v>
      </c>
    </row>
    <row r="16" spans="2:16" ht="15" x14ac:dyDescent="0.2">
      <c r="B16" s="39" t="str">
        <f>IF($M$1="English",TitleTable!C$9,TitleTable!B$9)</f>
        <v>Gallary oil temperature</v>
      </c>
      <c r="C16" s="161" t="s">
        <v>264</v>
      </c>
      <c r="D16" s="101">
        <v>50.036999999999999</v>
      </c>
      <c r="E16" s="40">
        <v>50.040999999999997</v>
      </c>
      <c r="F16" s="40">
        <v>50.022500000000001</v>
      </c>
      <c r="G16" s="41">
        <v>50.017499999999998</v>
      </c>
      <c r="H16" s="40">
        <v>50.015500000000003</v>
      </c>
      <c r="I16" s="40">
        <v>50.038499999999999</v>
      </c>
      <c r="J16" s="40">
        <v>50.0655</v>
      </c>
      <c r="K16" s="40">
        <v>50.051499999999997</v>
      </c>
      <c r="L16" s="40">
        <v>50.017499999999998</v>
      </c>
      <c r="M16" s="102">
        <v>50.042499999999997</v>
      </c>
      <c r="O16" s="195"/>
      <c r="P16" s="195"/>
    </row>
    <row r="17" spans="2:16" ht="15" thickBot="1" x14ac:dyDescent="0.25">
      <c r="B17" s="42" t="str">
        <f>IF($M$1="English",TitleTable!C$10,TitleTable!B$10)</f>
        <v>Oil pressure</v>
      </c>
      <c r="C17" s="49" t="s">
        <v>16</v>
      </c>
      <c r="D17" s="103">
        <v>0.185</v>
      </c>
      <c r="E17" s="43">
        <v>0.19700000000000001</v>
      </c>
      <c r="F17" s="43">
        <v>0.214</v>
      </c>
      <c r="G17" s="43">
        <v>0.22900000000000001</v>
      </c>
      <c r="H17" s="43">
        <v>0.26200000000000001</v>
      </c>
      <c r="I17" s="44">
        <v>0.313</v>
      </c>
      <c r="J17" s="44">
        <v>0.36299999999999999</v>
      </c>
      <c r="K17" s="43">
        <v>0.39150000000000001</v>
      </c>
      <c r="L17" s="43">
        <v>0.41449999999999998</v>
      </c>
      <c r="M17" s="104">
        <v>0.42699999999999999</v>
      </c>
    </row>
    <row r="18" spans="2:16" ht="15" x14ac:dyDescent="0.2">
      <c r="B18" s="45" t="str">
        <f>IF($M$1="English",TitleTable!C$11,TitleTable!B$11)</f>
        <v>Room temperature</v>
      </c>
      <c r="C18" s="161" t="s">
        <v>264</v>
      </c>
      <c r="D18" s="105">
        <v>7.3015000000000008</v>
      </c>
      <c r="E18" s="46">
        <v>7.6765000000000008</v>
      </c>
      <c r="F18" s="46">
        <v>7.7949999999999999</v>
      </c>
      <c r="G18" s="46">
        <v>8.0809999999999995</v>
      </c>
      <c r="H18" s="46">
        <v>8.6044999999999998</v>
      </c>
      <c r="I18" s="46">
        <v>9.2875000000000014</v>
      </c>
      <c r="J18" s="46">
        <v>7.5369999999999999</v>
      </c>
      <c r="K18" s="46">
        <v>7.6594999999999995</v>
      </c>
      <c r="L18" s="46">
        <v>9.0154999999999994</v>
      </c>
      <c r="M18" s="106">
        <v>9.5360000000000014</v>
      </c>
    </row>
    <row r="19" spans="2:16" x14ac:dyDescent="0.2">
      <c r="B19" s="39" t="str">
        <f>IF($M$1="English",TitleTable!C$12,TitleTable!B$12)</f>
        <v>Relative humidity</v>
      </c>
      <c r="C19" s="47" t="s">
        <v>266</v>
      </c>
      <c r="D19" s="107">
        <v>77.281040506779689</v>
      </c>
      <c r="E19" s="48">
        <v>76.667369190894959</v>
      </c>
      <c r="F19" s="48">
        <v>76.404704344353121</v>
      </c>
      <c r="G19" s="48">
        <v>75.425705576680883</v>
      </c>
      <c r="H19" s="48">
        <v>71.742362626549067</v>
      </c>
      <c r="I19" s="48">
        <v>67.883676956859844</v>
      </c>
      <c r="J19" s="48">
        <v>76.09269216561735</v>
      </c>
      <c r="K19" s="48">
        <v>75.57246065964496</v>
      </c>
      <c r="L19" s="48">
        <v>70.777549876074801</v>
      </c>
      <c r="M19" s="108">
        <v>68.846106963379611</v>
      </c>
    </row>
    <row r="20" spans="2:16" ht="15" thickBot="1" x14ac:dyDescent="0.25">
      <c r="B20" s="42" t="str">
        <f>IF($M$1="English",TitleTable!C$13,TitleTable!B$13)</f>
        <v>Atmospheric pressure</v>
      </c>
      <c r="C20" s="49" t="s">
        <v>18</v>
      </c>
      <c r="D20" s="109">
        <v>1009.357</v>
      </c>
      <c r="E20" s="50">
        <v>1009.2874999999999</v>
      </c>
      <c r="F20" s="50">
        <v>1009.1475</v>
      </c>
      <c r="G20" s="50">
        <v>1008.9670000000001</v>
      </c>
      <c r="H20" s="50">
        <v>1009.044</v>
      </c>
      <c r="I20" s="50">
        <v>1009.3545</v>
      </c>
      <c r="J20" s="50">
        <v>1009.539</v>
      </c>
      <c r="K20" s="50">
        <v>1009.8745</v>
      </c>
      <c r="L20" s="50">
        <v>1010.002</v>
      </c>
      <c r="M20" s="110">
        <v>1009.97</v>
      </c>
    </row>
    <row r="21" spans="2:16" ht="15" thickBot="1" x14ac:dyDescent="0.25">
      <c r="B21" s="51" t="str">
        <f>IF($M$1="English",TitleTable!C$14,TitleTable!B$14)</f>
        <v>Absolute humidity</v>
      </c>
      <c r="C21" s="97" t="s">
        <v>0</v>
      </c>
      <c r="D21" s="111">
        <f>D18+273.15</f>
        <v>280.45149999999995</v>
      </c>
      <c r="E21" s="52">
        <f t="shared" ref="E21:M21" si="0">E18+273.15</f>
        <v>280.82649999999995</v>
      </c>
      <c r="F21" s="52">
        <f t="shared" si="0"/>
        <v>280.94499999999999</v>
      </c>
      <c r="G21" s="52">
        <f t="shared" si="0"/>
        <v>281.23099999999999</v>
      </c>
      <c r="H21" s="52">
        <f t="shared" si="0"/>
        <v>281.75449999999995</v>
      </c>
      <c r="I21" s="52">
        <f t="shared" si="0"/>
        <v>282.4375</v>
      </c>
      <c r="J21" s="52">
        <f t="shared" si="0"/>
        <v>280.68699999999995</v>
      </c>
      <c r="K21" s="52">
        <f t="shared" si="0"/>
        <v>280.80949999999996</v>
      </c>
      <c r="L21" s="52">
        <f t="shared" si="0"/>
        <v>282.16549999999995</v>
      </c>
      <c r="M21" s="112">
        <f t="shared" si="0"/>
        <v>282.68599999999998</v>
      </c>
    </row>
    <row r="22" spans="2:16" ht="16.5" x14ac:dyDescent="0.2">
      <c r="B22" s="53" t="str">
        <f>IF($M$1="English",TitleTable!C$15,TitleTable!B$15)</f>
        <v>Air density</v>
      </c>
      <c r="C22" s="54" t="s">
        <v>267</v>
      </c>
      <c r="D22" s="113">
        <f>(1.2931*273.15/(D21))*(D20/1013.25)*(1-0.378*(D19/100)*(EXP(-6096.9385*(D21)^-1+21.2409642-2.711193*10^-2*(D21)+1.673952*10^-5*(D21)^2+2.433502*LN((D21))))/100/D20)</f>
        <v>1.250881152100723</v>
      </c>
      <c r="E22" s="55">
        <f t="shared" ref="E22:M22" si="1">(1.2931*273.15/(E21))*(E20/1013.25)*(1-0.378*(E19/100)*(EXP(-6096.9385*(E21)^-1+21.2409642-2.711193*10^-2*(E21)+1.673952*10^-5*(E21)^2+2.433502*LN((E21))))/100/E20)</f>
        <v>1.2490584132265172</v>
      </c>
      <c r="F22" s="55">
        <f t="shared" si="1"/>
        <v>1.2483402588554253</v>
      </c>
      <c r="G22" s="55">
        <f t="shared" si="1"/>
        <v>1.2468219851479665</v>
      </c>
      <c r="H22" s="55">
        <f t="shared" si="1"/>
        <v>1.2446555142675333</v>
      </c>
      <c r="I22" s="55">
        <f t="shared" si="1"/>
        <v>1.2420628873567594</v>
      </c>
      <c r="J22" s="55">
        <f t="shared" si="1"/>
        <v>1.2500553997031059</v>
      </c>
      <c r="K22" s="55">
        <f t="shared" si="1"/>
        <v>1.2499209603468582</v>
      </c>
      <c r="L22" s="55">
        <f t="shared" si="1"/>
        <v>1.243972281005788</v>
      </c>
      <c r="M22" s="114">
        <f t="shared" si="1"/>
        <v>1.2416141260369089</v>
      </c>
    </row>
    <row r="23" spans="2:16" ht="15.75" thickBot="1" x14ac:dyDescent="0.2">
      <c r="B23" s="56" t="str">
        <f>IF($M$1="English",TitleTable!C$16,TitleTable!B$16)</f>
        <v>Adjusted torque by air density</v>
      </c>
      <c r="C23" s="98" t="s">
        <v>34</v>
      </c>
      <c r="D23" s="115">
        <f t="shared" ref="D23:M23" si="2">((1.175-D22)*IF(OR($K12=80,$K12="80℃"),D$8,D$7))+D14</f>
        <v>10.317163971207714</v>
      </c>
      <c r="E23" s="57">
        <f t="shared" si="2"/>
        <v>11.667645558451166</v>
      </c>
      <c r="F23" s="57">
        <f t="shared" si="2"/>
        <v>14.39609907809977</v>
      </c>
      <c r="G23" s="57">
        <f t="shared" si="2"/>
        <v>17.573436266917739</v>
      </c>
      <c r="H23" s="57">
        <f t="shared" si="2"/>
        <v>21.049210504048595</v>
      </c>
      <c r="I23" s="57">
        <f t="shared" si="2"/>
        <v>24.344504615379737</v>
      </c>
      <c r="J23" s="57">
        <f t="shared" si="2"/>
        <v>27.620025833588134</v>
      </c>
      <c r="K23" s="57">
        <f t="shared" si="2"/>
        <v>30.593891580354267</v>
      </c>
      <c r="L23" s="57">
        <f t="shared" si="2"/>
        <v>35.996697694752761</v>
      </c>
      <c r="M23" s="116">
        <f t="shared" si="2"/>
        <v>40.415946726863154</v>
      </c>
    </row>
    <row r="24" spans="2:16" x14ac:dyDescent="0.2">
      <c r="B24" s="11"/>
      <c r="C24" s="11"/>
      <c r="D24" s="11"/>
      <c r="E24" s="11"/>
      <c r="F24" s="11"/>
      <c r="G24" s="11"/>
      <c r="H24" s="11"/>
      <c r="I24" s="11"/>
      <c r="J24" s="11"/>
      <c r="K24" s="11"/>
      <c r="L24" s="11"/>
      <c r="M24" s="11"/>
    </row>
    <row r="25" spans="2:16" ht="15.75" thickBot="1" x14ac:dyDescent="0.3">
      <c r="B25" s="9" t="s">
        <v>94</v>
      </c>
      <c r="C25" s="26" t="str">
        <f>IF($M$1="English",TitleTable!C$5,TitleTable!B$5)</f>
        <v>Oil:</v>
      </c>
      <c r="D25" s="28" t="str">
        <f>D12</f>
        <v>JASO BC</v>
      </c>
      <c r="E25" s="28"/>
      <c r="F25" s="26" t="str">
        <f>IF($M$1="English",TitleTable!C$18,TitleTable!B$18)</f>
        <v>Date:</v>
      </c>
      <c r="G25" s="29"/>
      <c r="H25" s="30"/>
      <c r="I25" s="26" t="str">
        <f>IF($M$1="English",TitleTable!C$21,TitleTable!B$21)</f>
        <v>Oil temperature</v>
      </c>
      <c r="K25" s="27">
        <v>80</v>
      </c>
      <c r="L25" s="94" t="s">
        <v>106</v>
      </c>
      <c r="M25" s="31" t="str">
        <f>IF(OR(MAX(D29:M29)&gt;81,MIN(D29:M29)&lt;79),"O/Temp error","")</f>
        <v/>
      </c>
    </row>
    <row r="26" spans="2:16" ht="15" thickBot="1" x14ac:dyDescent="0.25">
      <c r="B26" s="58" t="str">
        <f>IF($M$1="English",TitleTable!C$6,TitleTable!B$6)</f>
        <v>Speed</v>
      </c>
      <c r="C26" s="117" t="s">
        <v>35</v>
      </c>
      <c r="D26" s="59">
        <v>650</v>
      </c>
      <c r="E26" s="60">
        <v>800</v>
      </c>
      <c r="F26" s="60">
        <v>1000</v>
      </c>
      <c r="G26" s="60">
        <v>1200</v>
      </c>
      <c r="H26" s="60">
        <v>1400</v>
      </c>
      <c r="I26" s="60">
        <v>1600</v>
      </c>
      <c r="J26" s="60">
        <v>1800</v>
      </c>
      <c r="K26" s="60">
        <v>2000</v>
      </c>
      <c r="L26" s="60">
        <v>2400</v>
      </c>
      <c r="M26" s="61">
        <v>2800</v>
      </c>
    </row>
    <row r="27" spans="2:16" x14ac:dyDescent="0.2">
      <c r="B27" s="62" t="str">
        <f>IF($M$1="English",TitleTable!C$7,TitleTable!B$7)</f>
        <v>Torque</v>
      </c>
      <c r="C27" s="118" t="s">
        <v>268</v>
      </c>
      <c r="D27" s="99">
        <v>9.3264999999999993</v>
      </c>
      <c r="E27" s="38">
        <v>10.237</v>
      </c>
      <c r="F27" s="38">
        <v>12.45</v>
      </c>
      <c r="G27" s="38">
        <v>15.179</v>
      </c>
      <c r="H27" s="38">
        <v>18.100000000000001</v>
      </c>
      <c r="I27" s="38">
        <v>20.955500000000001</v>
      </c>
      <c r="J27" s="38">
        <v>23.847999999999999</v>
      </c>
      <c r="K27" s="37">
        <v>26.582000000000001</v>
      </c>
      <c r="L27" s="37">
        <v>31.887</v>
      </c>
      <c r="M27" s="100">
        <v>36.408999999999999</v>
      </c>
    </row>
    <row r="28" spans="2:16" x14ac:dyDescent="0.2">
      <c r="B28" s="63" t="str">
        <f>IF($M$1="English",TitleTable!C$8,TitleTable!B$8)</f>
        <v>Water outlet</v>
      </c>
      <c r="C28" s="67" t="s">
        <v>263</v>
      </c>
      <c r="D28" s="101">
        <v>79.997500000000002</v>
      </c>
      <c r="E28" s="40">
        <v>79.998999999999995</v>
      </c>
      <c r="F28" s="40">
        <v>80</v>
      </c>
      <c r="G28" s="40">
        <v>79.998000000000005</v>
      </c>
      <c r="H28" s="40">
        <v>80.00200000000001</v>
      </c>
      <c r="I28" s="40">
        <v>79.995000000000005</v>
      </c>
      <c r="J28" s="40">
        <v>80.012</v>
      </c>
      <c r="K28" s="40">
        <v>80.010500000000008</v>
      </c>
      <c r="L28" s="40">
        <v>80.002499999999998</v>
      </c>
      <c r="M28" s="102">
        <v>79.999499999999998</v>
      </c>
    </row>
    <row r="29" spans="2:16" x14ac:dyDescent="0.2">
      <c r="B29" s="63" t="str">
        <f>IF($M$1="English",TitleTable!C$9,TitleTable!B$9)</f>
        <v>Gallary oil temperature</v>
      </c>
      <c r="C29" s="67" t="s">
        <v>263</v>
      </c>
      <c r="D29" s="101">
        <v>79.972499999999997</v>
      </c>
      <c r="E29" s="40">
        <v>79.947500000000005</v>
      </c>
      <c r="F29" s="40">
        <v>79.943999999999988</v>
      </c>
      <c r="G29" s="41">
        <v>79.944500000000005</v>
      </c>
      <c r="H29" s="40">
        <v>79.962500000000006</v>
      </c>
      <c r="I29" s="40">
        <v>79.958500000000001</v>
      </c>
      <c r="J29" s="40">
        <v>79.894999999999996</v>
      </c>
      <c r="K29" s="40">
        <v>79.936499999999995</v>
      </c>
      <c r="L29" s="40">
        <v>79.958500000000001</v>
      </c>
      <c r="M29" s="102">
        <v>79.998500000000007</v>
      </c>
      <c r="O29" s="195"/>
      <c r="P29" s="195"/>
    </row>
    <row r="30" spans="2:16" ht="15" thickBot="1" x14ac:dyDescent="0.25">
      <c r="B30" s="64" t="str">
        <f>IF($M$1="English",TitleTable!C$10,TitleTable!B$10)</f>
        <v>Oil pressure</v>
      </c>
      <c r="C30" s="68" t="s">
        <v>15</v>
      </c>
      <c r="D30" s="103">
        <v>0.12</v>
      </c>
      <c r="E30" s="43">
        <v>0.153</v>
      </c>
      <c r="F30" s="43">
        <v>0.17799999999999999</v>
      </c>
      <c r="G30" s="43">
        <v>0.19400000000000001</v>
      </c>
      <c r="H30" s="43">
        <v>0.20799999999999999</v>
      </c>
      <c r="I30" s="44">
        <v>0.22</v>
      </c>
      <c r="J30" s="44">
        <v>0.23699999999999999</v>
      </c>
      <c r="K30" s="43">
        <v>0.249</v>
      </c>
      <c r="L30" s="43">
        <v>0.3145</v>
      </c>
      <c r="M30" s="104">
        <v>0.35399999999999998</v>
      </c>
    </row>
    <row r="31" spans="2:16" x14ac:dyDescent="0.2">
      <c r="B31" s="65" t="str">
        <f>IF($M$1="English",TitleTable!C$11,TitleTable!B$11)</f>
        <v>Room temperature</v>
      </c>
      <c r="C31" s="66" t="s">
        <v>263</v>
      </c>
      <c r="D31" s="105">
        <v>6.6980000000000004</v>
      </c>
      <c r="E31" s="46">
        <v>6.8155000000000001</v>
      </c>
      <c r="F31" s="46">
        <v>6.8010000000000002</v>
      </c>
      <c r="G31" s="46">
        <v>6.7735000000000003</v>
      </c>
      <c r="H31" s="46">
        <v>6.96</v>
      </c>
      <c r="I31" s="46">
        <v>7.2244999999999999</v>
      </c>
      <c r="J31" s="46">
        <v>7.194</v>
      </c>
      <c r="K31" s="46">
        <v>7.5619999999999994</v>
      </c>
      <c r="L31" s="46">
        <v>10.09</v>
      </c>
      <c r="M31" s="106">
        <v>10.545999999999999</v>
      </c>
    </row>
    <row r="32" spans="2:16" x14ac:dyDescent="0.2">
      <c r="B32" s="63" t="str">
        <f>IF($M$1="English",TitleTable!C$12,TitleTable!B$12)</f>
        <v>Relative humidity</v>
      </c>
      <c r="C32" s="67" t="s">
        <v>265</v>
      </c>
      <c r="D32" s="107">
        <v>75.373820044612074</v>
      </c>
      <c r="E32" s="48">
        <v>75.570303513094544</v>
      </c>
      <c r="F32" s="48">
        <v>75.707161455483387</v>
      </c>
      <c r="G32" s="48">
        <v>76.425935606112233</v>
      </c>
      <c r="H32" s="48">
        <v>75.772309544945884</v>
      </c>
      <c r="I32" s="48">
        <v>75.221538554571339</v>
      </c>
      <c r="J32" s="48">
        <v>74.744293664138155</v>
      </c>
      <c r="K32" s="48">
        <v>74.203517239659661</v>
      </c>
      <c r="L32" s="48">
        <v>66.912143773784322</v>
      </c>
      <c r="M32" s="108">
        <v>65.613161698366682</v>
      </c>
    </row>
    <row r="33" spans="2:16" ht="15" thickBot="1" x14ac:dyDescent="0.25">
      <c r="B33" s="64" t="str">
        <f>IF($M$1="English",TitleTable!C$13,TitleTable!B$13)</f>
        <v>Atmospheric pressure</v>
      </c>
      <c r="C33" s="68" t="s">
        <v>17</v>
      </c>
      <c r="D33" s="109">
        <v>1010.9494999999999</v>
      </c>
      <c r="E33" s="50">
        <v>1010.994</v>
      </c>
      <c r="F33" s="50">
        <v>1010.8965000000001</v>
      </c>
      <c r="G33" s="50">
        <v>1010.686</v>
      </c>
      <c r="H33" s="50">
        <v>1010.4105</v>
      </c>
      <c r="I33" s="50">
        <v>1010.326</v>
      </c>
      <c r="J33" s="50">
        <v>1010.947</v>
      </c>
      <c r="K33" s="50">
        <v>1010.6105</v>
      </c>
      <c r="L33" s="50">
        <v>1010.546</v>
      </c>
      <c r="M33" s="110">
        <v>1010.6355</v>
      </c>
    </row>
    <row r="34" spans="2:16" ht="15" thickBot="1" x14ac:dyDescent="0.25">
      <c r="B34" s="51" t="str">
        <f>IF($M$1="English",TitleTable!C$14,TitleTable!B$14)</f>
        <v>Absolute humidity</v>
      </c>
      <c r="C34" s="97" t="s">
        <v>19</v>
      </c>
      <c r="D34" s="111">
        <f>D31+273.15</f>
        <v>279.84799999999996</v>
      </c>
      <c r="E34" s="52">
        <f t="shared" ref="E34:M34" si="3">E31+273.15</f>
        <v>279.96549999999996</v>
      </c>
      <c r="F34" s="52">
        <f t="shared" si="3"/>
        <v>279.95099999999996</v>
      </c>
      <c r="G34" s="52">
        <f t="shared" si="3"/>
        <v>279.92349999999999</v>
      </c>
      <c r="H34" s="52">
        <f t="shared" si="3"/>
        <v>280.10999999999996</v>
      </c>
      <c r="I34" s="52">
        <f t="shared" si="3"/>
        <v>280.37449999999995</v>
      </c>
      <c r="J34" s="52">
        <f t="shared" si="3"/>
        <v>280.34399999999999</v>
      </c>
      <c r="K34" s="52">
        <f t="shared" si="3"/>
        <v>280.71199999999999</v>
      </c>
      <c r="L34" s="52">
        <f t="shared" si="3"/>
        <v>283.23999999999995</v>
      </c>
      <c r="M34" s="112">
        <f t="shared" si="3"/>
        <v>283.69599999999997</v>
      </c>
    </row>
    <row r="35" spans="2:16" ht="16.5" x14ac:dyDescent="0.2">
      <c r="B35" s="53" t="str">
        <f>IF($M$1="English",TitleTable!C$15,TitleTable!B$15)</f>
        <v>Air density</v>
      </c>
      <c r="C35" s="54" t="s">
        <v>269</v>
      </c>
      <c r="D35" s="113">
        <f>(1.2931*273.15/(D34))*(D33/1013.25)*(1-0.378*(D32/100)*(EXP(-6096.9385*(D34)^-1+21.2409642-2.711193*10^-2*(D34)+1.673952*10^-5*(D34)^2+2.433502*LN((D34))))/100/D33)</f>
        <v>1.2558015821498729</v>
      </c>
      <c r="E35" s="55">
        <f t="shared" ref="E35:M35" si="4">(1.2931*273.15/(E34))*(E33/1013.25)*(1-0.378*(E32/100)*(EXP(-6096.9385*(E34)^-1+21.2409642-2.711193*10^-2*(E34)+1.673952*10^-5*(E34)^2+2.433502*LN((E34))))/100/E33)</f>
        <v>1.2552925382404074</v>
      </c>
      <c r="F35" s="55">
        <f t="shared" si="4"/>
        <v>1.2552332891662796</v>
      </c>
      <c r="G35" s="55">
        <f t="shared" si="4"/>
        <v>1.2550677407528525</v>
      </c>
      <c r="H35" s="55">
        <f t="shared" si="4"/>
        <v>1.2538742310330246</v>
      </c>
      <c r="I35" s="55">
        <f t="shared" si="4"/>
        <v>1.2525474847989126</v>
      </c>
      <c r="J35" s="55">
        <f t="shared" si="4"/>
        <v>1.2534862224688104</v>
      </c>
      <c r="K35" s="55">
        <f t="shared" si="4"/>
        <v>1.2513606694190225</v>
      </c>
      <c r="L35" s="55">
        <f t="shared" si="4"/>
        <v>1.2398612461318528</v>
      </c>
      <c r="M35" s="114">
        <f t="shared" si="4"/>
        <v>1.2379363379462307</v>
      </c>
    </row>
    <row r="36" spans="2:16" ht="15.75" thickBot="1" x14ac:dyDescent="0.2">
      <c r="B36" s="56" t="str">
        <f>IF($M$1="English",TitleTable!C$16,TitleTable!B$16)</f>
        <v>Adjusted torque by air density</v>
      </c>
      <c r="C36" s="98" t="s">
        <v>34</v>
      </c>
      <c r="D36" s="115">
        <f t="shared" ref="D36:M36" si="5">((1.175-D35)*IF(OR($K25=80,$K25="80℃"),D$8,D$7))+D27</f>
        <v>8.5121008535114306</v>
      </c>
      <c r="E36" s="57">
        <f t="shared" si="5"/>
        <v>9.4655412633323426</v>
      </c>
      <c r="F36" s="57">
        <f t="shared" si="5"/>
        <v>11.747501390046805</v>
      </c>
      <c r="G36" s="57">
        <f t="shared" si="5"/>
        <v>14.560012309787847</v>
      </c>
      <c r="H36" s="57">
        <f t="shared" si="5"/>
        <v>17.502874746541387</v>
      </c>
      <c r="I36" s="57">
        <f t="shared" si="5"/>
        <v>20.358531707269492</v>
      </c>
      <c r="J36" s="57">
        <f t="shared" si="5"/>
        <v>23.178088696739714</v>
      </c>
      <c r="K36" s="57">
        <f t="shared" si="5"/>
        <v>25.879512385612763</v>
      </c>
      <c r="L36" s="57">
        <f t="shared" si="5"/>
        <v>31.259564735543524</v>
      </c>
      <c r="M36" s="116">
        <f t="shared" si="5"/>
        <v>35.75030828705475</v>
      </c>
    </row>
    <row r="37" spans="2:16" x14ac:dyDescent="0.2">
      <c r="B37" s="11"/>
      <c r="C37" s="11"/>
      <c r="D37" s="11"/>
      <c r="E37" s="11"/>
      <c r="F37" s="11"/>
      <c r="G37" s="11"/>
      <c r="H37" s="11"/>
      <c r="I37" s="11"/>
      <c r="J37" s="11"/>
      <c r="K37" s="11"/>
      <c r="L37" s="11"/>
      <c r="M37" s="11"/>
    </row>
    <row r="38" spans="2:16" ht="15.75" thickBot="1" x14ac:dyDescent="0.3">
      <c r="B38" s="9" t="s">
        <v>90</v>
      </c>
      <c r="C38" s="26" t="str">
        <f>IF($M$1="English",TitleTable!C$5,TitleTable!B$5)</f>
        <v>Oil:</v>
      </c>
      <c r="D38" s="78" t="s">
        <v>270</v>
      </c>
      <c r="E38" s="28"/>
      <c r="F38" s="26" t="str">
        <f>IF($M$1="English",TitleTable!C$18,TitleTable!B$18)</f>
        <v>Date:</v>
      </c>
      <c r="G38" s="29"/>
      <c r="H38" s="30"/>
      <c r="I38" s="26" t="str">
        <f>IF($M$1="English",TitleTable!C$21,TitleTable!B$21)</f>
        <v>Oil temperature</v>
      </c>
      <c r="K38" s="27">
        <v>50</v>
      </c>
      <c r="L38" s="94" t="s">
        <v>106</v>
      </c>
      <c r="M38" s="31" t="str">
        <f>IF(OR(MAX(D42:M42)&gt;51,MIN(D42:M42)&lt;49),"O/Temp error","")</f>
        <v/>
      </c>
    </row>
    <row r="39" spans="2:16" ht="15" thickBot="1" x14ac:dyDescent="0.25">
      <c r="B39" s="32" t="str">
        <f>IF($M$1="English",TitleTable!C$6,TitleTable!B$6)</f>
        <v>Speed</v>
      </c>
      <c r="C39" s="95" t="s">
        <v>36</v>
      </c>
      <c r="D39" s="33">
        <v>650</v>
      </c>
      <c r="E39" s="34">
        <v>800</v>
      </c>
      <c r="F39" s="34">
        <v>1000</v>
      </c>
      <c r="G39" s="34">
        <v>1200</v>
      </c>
      <c r="H39" s="34">
        <v>1400</v>
      </c>
      <c r="I39" s="34">
        <v>1600</v>
      </c>
      <c r="J39" s="34">
        <v>1800</v>
      </c>
      <c r="K39" s="34">
        <v>2000</v>
      </c>
      <c r="L39" s="34">
        <v>2400</v>
      </c>
      <c r="M39" s="35">
        <v>2800</v>
      </c>
    </row>
    <row r="40" spans="2:16" x14ac:dyDescent="0.2">
      <c r="B40" s="36" t="str">
        <f>IF($M$1="English",TitleTable!C$7,TitleTable!B$7)</f>
        <v>Torque</v>
      </c>
      <c r="C40" s="96" t="s">
        <v>268</v>
      </c>
      <c r="D40" s="99">
        <v>8.7680000000000007</v>
      </c>
      <c r="E40" s="38">
        <v>10.01</v>
      </c>
      <c r="F40" s="38">
        <v>12.600999999999999</v>
      </c>
      <c r="G40" s="38">
        <v>15.587</v>
      </c>
      <c r="H40" s="38">
        <v>18.77</v>
      </c>
      <c r="I40" s="38">
        <v>21.994499999999999</v>
      </c>
      <c r="J40" s="38">
        <v>25.1265</v>
      </c>
      <c r="K40" s="37">
        <v>28.08</v>
      </c>
      <c r="L40" s="37">
        <v>33.347999999999999</v>
      </c>
      <c r="M40" s="100">
        <v>37.785499999999999</v>
      </c>
    </row>
    <row r="41" spans="2:16" ht="15" x14ac:dyDescent="0.2">
      <c r="B41" s="39" t="str">
        <f>IF($M$1="English",TitleTable!C$8,TitleTable!B$8)</f>
        <v>Water outlet</v>
      </c>
      <c r="C41" s="162" t="s">
        <v>264</v>
      </c>
      <c r="D41" s="101">
        <v>50.002499999999998</v>
      </c>
      <c r="E41" s="40">
        <v>50.001000000000005</v>
      </c>
      <c r="F41" s="40">
        <v>50.002499999999998</v>
      </c>
      <c r="G41" s="40">
        <v>50.003</v>
      </c>
      <c r="H41" s="40">
        <v>50</v>
      </c>
      <c r="I41" s="40">
        <v>49.999499999999998</v>
      </c>
      <c r="J41" s="40">
        <v>49.993000000000002</v>
      </c>
      <c r="K41" s="40">
        <v>50.000500000000002</v>
      </c>
      <c r="L41" s="40">
        <v>49.996499999999997</v>
      </c>
      <c r="M41" s="102">
        <v>50.005499999999998</v>
      </c>
    </row>
    <row r="42" spans="2:16" ht="15" x14ac:dyDescent="0.2">
      <c r="B42" s="39" t="str">
        <f>IF($M$1="English",TitleTable!C$9,TitleTable!B$9)</f>
        <v>Gallary oil temperature</v>
      </c>
      <c r="C42" s="161" t="s">
        <v>264</v>
      </c>
      <c r="D42" s="101">
        <v>50.070999999999998</v>
      </c>
      <c r="E42" s="40">
        <v>50.035499999999999</v>
      </c>
      <c r="F42" s="40">
        <v>50.045000000000002</v>
      </c>
      <c r="G42" s="41">
        <v>50.052</v>
      </c>
      <c r="H42" s="40">
        <v>50.025999999999996</v>
      </c>
      <c r="I42" s="40">
        <v>50.027999999999999</v>
      </c>
      <c r="J42" s="40">
        <v>50.058999999999997</v>
      </c>
      <c r="K42" s="40">
        <v>50.064500000000002</v>
      </c>
      <c r="L42" s="40">
        <v>50.073</v>
      </c>
      <c r="M42" s="102">
        <v>50.042000000000002</v>
      </c>
      <c r="O42" s="195"/>
      <c r="P42" s="195"/>
    </row>
    <row r="43" spans="2:16" ht="15" thickBot="1" x14ac:dyDescent="0.25">
      <c r="B43" s="42" t="str">
        <f>IF($M$1="English",TitleTable!C$10,TitleTable!B$10)</f>
        <v>Oil pressure</v>
      </c>
      <c r="C43" s="49" t="s">
        <v>16</v>
      </c>
      <c r="D43" s="103">
        <v>0.16500000000000001</v>
      </c>
      <c r="E43" s="43">
        <v>0.185</v>
      </c>
      <c r="F43" s="43">
        <v>0.20100000000000001</v>
      </c>
      <c r="G43" s="43">
        <v>0.215</v>
      </c>
      <c r="H43" s="43">
        <v>0.23200000000000001</v>
      </c>
      <c r="I43" s="44">
        <v>0.26600000000000001</v>
      </c>
      <c r="J43" s="44">
        <v>0.3095</v>
      </c>
      <c r="K43" s="43">
        <v>0.35199999999999998</v>
      </c>
      <c r="L43" s="43">
        <v>0.38650000000000001</v>
      </c>
      <c r="M43" s="104">
        <v>0.39650000000000002</v>
      </c>
    </row>
    <row r="44" spans="2:16" ht="15" x14ac:dyDescent="0.2">
      <c r="B44" s="45" t="str">
        <f>IF($M$1="English",TitleTable!C$11,TitleTable!B$11)</f>
        <v>Room temperature</v>
      </c>
      <c r="C44" s="161" t="s">
        <v>264</v>
      </c>
      <c r="D44" s="105">
        <v>7.0645000000000007</v>
      </c>
      <c r="E44" s="46">
        <v>7.1724999999999994</v>
      </c>
      <c r="F44" s="46">
        <v>7.2324999999999999</v>
      </c>
      <c r="G44" s="46">
        <v>7.0910000000000002</v>
      </c>
      <c r="H44" s="46">
        <v>6.8874999999999993</v>
      </c>
      <c r="I44" s="46">
        <v>6.7880000000000003</v>
      </c>
      <c r="J44" s="46">
        <v>7.4924999999999997</v>
      </c>
      <c r="K44" s="46">
        <v>7.6959999999999997</v>
      </c>
      <c r="L44" s="46">
        <v>7.6379999999999999</v>
      </c>
      <c r="M44" s="106">
        <v>7.375</v>
      </c>
    </row>
    <row r="45" spans="2:16" x14ac:dyDescent="0.2">
      <c r="B45" s="39" t="str">
        <f>IF($M$1="English",TitleTable!C$12,TitleTable!B$12)</f>
        <v>Relative humidity</v>
      </c>
      <c r="C45" s="47" t="s">
        <v>266</v>
      </c>
      <c r="D45" s="107">
        <v>71.288635109461708</v>
      </c>
      <c r="E45" s="48">
        <v>71.237897758106641</v>
      </c>
      <c r="F45" s="48">
        <v>71.309807339606351</v>
      </c>
      <c r="G45" s="48">
        <v>70.528635654044422</v>
      </c>
      <c r="H45" s="48">
        <v>70.251563072617785</v>
      </c>
      <c r="I45" s="48">
        <v>70.46914567228373</v>
      </c>
      <c r="J45" s="48">
        <v>70.209100260216701</v>
      </c>
      <c r="K45" s="48">
        <v>69.750595369206863</v>
      </c>
      <c r="L45" s="48">
        <v>69.547667108494267</v>
      </c>
      <c r="M45" s="108">
        <v>70.426314656169922</v>
      </c>
    </row>
    <row r="46" spans="2:16" ht="15" thickBot="1" x14ac:dyDescent="0.25">
      <c r="B46" s="42" t="str">
        <f>IF($M$1="English",TitleTable!C$13,TitleTable!B$13)</f>
        <v>Atmospheric pressure</v>
      </c>
      <c r="C46" s="49" t="s">
        <v>18</v>
      </c>
      <c r="D46" s="109">
        <v>1008.3905</v>
      </c>
      <c r="E46" s="50">
        <v>1008.357</v>
      </c>
      <c r="F46" s="50">
        <v>1007.979</v>
      </c>
      <c r="G46" s="50">
        <v>1008.1665</v>
      </c>
      <c r="H46" s="50">
        <v>1008.4960000000001</v>
      </c>
      <c r="I46" s="50">
        <v>1008.9414999999999</v>
      </c>
      <c r="J46" s="50">
        <v>1008.4770000000001</v>
      </c>
      <c r="K46" s="50">
        <v>1008.3019999999999</v>
      </c>
      <c r="L46" s="50">
        <v>1008.3135</v>
      </c>
      <c r="M46" s="110">
        <v>1008.398</v>
      </c>
    </row>
    <row r="47" spans="2:16" ht="15" thickBot="1" x14ac:dyDescent="0.25">
      <c r="B47" s="51" t="str">
        <f>IF($M$1="English",TitleTable!C$14,TitleTable!B$14)</f>
        <v>Absolute humidity</v>
      </c>
      <c r="C47" s="97" t="s">
        <v>0</v>
      </c>
      <c r="D47" s="111">
        <f>D44+273.15</f>
        <v>280.21449999999999</v>
      </c>
      <c r="E47" s="52">
        <f t="shared" ref="E47:M47" si="6">E44+273.15</f>
        <v>280.32249999999999</v>
      </c>
      <c r="F47" s="52">
        <f t="shared" si="6"/>
        <v>280.38249999999999</v>
      </c>
      <c r="G47" s="52">
        <f t="shared" si="6"/>
        <v>280.24099999999999</v>
      </c>
      <c r="H47" s="52">
        <f t="shared" si="6"/>
        <v>280.03749999999997</v>
      </c>
      <c r="I47" s="52">
        <f t="shared" si="6"/>
        <v>279.93799999999999</v>
      </c>
      <c r="J47" s="52">
        <f t="shared" si="6"/>
        <v>280.64249999999998</v>
      </c>
      <c r="K47" s="52">
        <f t="shared" si="6"/>
        <v>280.846</v>
      </c>
      <c r="L47" s="52">
        <f t="shared" si="6"/>
        <v>280.78799999999995</v>
      </c>
      <c r="M47" s="112">
        <f t="shared" si="6"/>
        <v>280.52499999999998</v>
      </c>
    </row>
    <row r="48" spans="2:16" ht="16.5" x14ac:dyDescent="0.2">
      <c r="B48" s="53" t="str">
        <f>IF($M$1="English",TitleTable!C$15,TitleTable!B$15)</f>
        <v>Air density</v>
      </c>
      <c r="C48" s="54" t="s">
        <v>267</v>
      </c>
      <c r="D48" s="113">
        <f>(1.2931*273.15/(D47))*(D46/1013.25)*(1-0.378*(D45/100)*(EXP(-6096.9385*(D47)^-1+21.2409642-2.711193*10^-2*(D47)+1.673952*10^-5*(D47)^2+2.433502*LN((D47))))/100/D46)</f>
        <v>1.2510802915944308</v>
      </c>
      <c r="E48" s="55">
        <f t="shared" ref="E48:M48" si="7">(1.2931*273.15/(E47))*(E46/1013.25)*(1-0.378*(E45/100)*(EXP(-6096.9385*(E47)^-1+21.2409642-2.711193*10^-2*(E47)+1.673952*10^-5*(E47)^2+2.433502*LN((E47))))/100/E46)</f>
        <v>1.2505339766988202</v>
      </c>
      <c r="F48" s="55">
        <f t="shared" si="7"/>
        <v>1.2497789875681233</v>
      </c>
      <c r="G48" s="55">
        <f t="shared" si="7"/>
        <v>1.2507132481124343</v>
      </c>
      <c r="H48" s="55">
        <f t="shared" si="7"/>
        <v>1.2520916709953702</v>
      </c>
      <c r="I48" s="55">
        <f t="shared" si="7"/>
        <v>1.2531037596340393</v>
      </c>
      <c r="J48" s="55">
        <f t="shared" si="7"/>
        <v>1.2492320734512534</v>
      </c>
      <c r="K48" s="55">
        <f t="shared" si="7"/>
        <v>1.248084487984465</v>
      </c>
      <c r="L48" s="55">
        <f t="shared" si="7"/>
        <v>1.2483801338951275</v>
      </c>
      <c r="M48" s="114">
        <f t="shared" si="7"/>
        <v>1.2496740247745799</v>
      </c>
    </row>
    <row r="49" spans="2:16" ht="15.75" thickBot="1" x14ac:dyDescent="0.2">
      <c r="B49" s="56" t="str">
        <f>IF($M$1="English",TitleTable!C$16,TitleTable!B$16)</f>
        <v>Adjusted torque by air density</v>
      </c>
      <c r="C49" s="98" t="s">
        <v>34</v>
      </c>
      <c r="D49" s="115">
        <f t="shared" ref="D49:M49" si="8">((1.175-D48)*IF(OR($K38=80,$K38="80℃"),D$8,D$7))+D40</f>
        <v>8.5611224710964251</v>
      </c>
      <c r="E49" s="57">
        <f t="shared" si="8"/>
        <v>9.897446821321088</v>
      </c>
      <c r="F49" s="57">
        <f t="shared" si="8"/>
        <v>12.454276148492584</v>
      </c>
      <c r="G49" s="57">
        <f t="shared" si="8"/>
        <v>15.462012570015993</v>
      </c>
      <c r="H49" s="57">
        <f t="shared" si="8"/>
        <v>18.58817158479032</v>
      </c>
      <c r="I49" s="57">
        <f t="shared" si="8"/>
        <v>21.741779664952137</v>
      </c>
      <c r="J49" s="57">
        <f t="shared" si="8"/>
        <v>24.819431604961544</v>
      </c>
      <c r="K49" s="57">
        <f t="shared" si="8"/>
        <v>27.743350922997156</v>
      </c>
      <c r="L49" s="57">
        <f t="shared" si="8"/>
        <v>32.911476259484665</v>
      </c>
      <c r="M49" s="116">
        <f t="shared" si="8"/>
        <v>37.2832350419637</v>
      </c>
    </row>
    <row r="50" spans="2:16" x14ac:dyDescent="0.2">
      <c r="B50" s="11"/>
      <c r="C50" s="11"/>
      <c r="D50" s="11"/>
      <c r="E50" s="11"/>
      <c r="F50" s="11"/>
      <c r="G50" s="11"/>
      <c r="H50" s="11"/>
      <c r="I50" s="11"/>
      <c r="J50" s="11"/>
      <c r="K50" s="11"/>
      <c r="L50" s="11"/>
      <c r="M50" s="11"/>
    </row>
    <row r="51" spans="2:16" ht="15.75" thickBot="1" x14ac:dyDescent="0.3">
      <c r="B51" s="9" t="s">
        <v>92</v>
      </c>
      <c r="C51" s="26" t="str">
        <f>IF($M$1="English",TitleTable!C$5,TitleTable!B$5)</f>
        <v>Oil:</v>
      </c>
      <c r="D51" s="28" t="str">
        <f>D38</f>
        <v>GE108A</v>
      </c>
      <c r="E51" s="28"/>
      <c r="F51" s="26" t="str">
        <f>IF($M$1="English",TitleTable!C$18,TitleTable!B$18)</f>
        <v>Date:</v>
      </c>
      <c r="G51" s="29"/>
      <c r="H51" s="30"/>
      <c r="I51" s="26" t="str">
        <f>IF($M$1="English",TitleTable!C$21,TitleTable!B$21)</f>
        <v>Oil temperature</v>
      </c>
      <c r="K51" s="27">
        <v>80</v>
      </c>
      <c r="L51" s="94" t="s">
        <v>106</v>
      </c>
      <c r="M51" s="31" t="str">
        <f>IF(OR(MAX(D55:M55)&gt;81,MIN(D55:M55)&lt;79),"O/Temp error","")</f>
        <v/>
      </c>
    </row>
    <row r="52" spans="2:16" ht="15" thickBot="1" x14ac:dyDescent="0.25">
      <c r="B52" s="58" t="str">
        <f>IF($M$1="English",TitleTable!C$6,TitleTable!B$6)</f>
        <v>Speed</v>
      </c>
      <c r="C52" s="117" t="s">
        <v>35</v>
      </c>
      <c r="D52" s="59">
        <v>650</v>
      </c>
      <c r="E52" s="60">
        <v>800</v>
      </c>
      <c r="F52" s="60">
        <v>1000</v>
      </c>
      <c r="G52" s="60">
        <v>1200</v>
      </c>
      <c r="H52" s="60">
        <v>1400</v>
      </c>
      <c r="I52" s="60">
        <v>1600</v>
      </c>
      <c r="J52" s="60">
        <v>1800</v>
      </c>
      <c r="K52" s="60">
        <v>2000</v>
      </c>
      <c r="L52" s="60">
        <v>2400</v>
      </c>
      <c r="M52" s="61">
        <v>2800</v>
      </c>
    </row>
    <row r="53" spans="2:16" x14ac:dyDescent="0.2">
      <c r="B53" s="62" t="str">
        <f>IF($M$1="English",TitleTable!C$7,TitleTable!B$7)</f>
        <v>Torque</v>
      </c>
      <c r="C53" s="118" t="s">
        <v>268</v>
      </c>
      <c r="D53" s="99">
        <v>7.3384999999999998</v>
      </c>
      <c r="E53" s="38">
        <v>8.3170000000000002</v>
      </c>
      <c r="F53" s="38">
        <v>10.583500000000001</v>
      </c>
      <c r="G53" s="38">
        <v>13.269500000000001</v>
      </c>
      <c r="H53" s="38">
        <v>16.286000000000001</v>
      </c>
      <c r="I53" s="38">
        <v>19.158999999999999</v>
      </c>
      <c r="J53" s="38">
        <v>22.0045</v>
      </c>
      <c r="K53" s="37">
        <v>24.7135</v>
      </c>
      <c r="L53" s="37">
        <v>29.7605</v>
      </c>
      <c r="M53" s="100">
        <v>34.212500000000006</v>
      </c>
    </row>
    <row r="54" spans="2:16" x14ac:dyDescent="0.2">
      <c r="B54" s="63" t="str">
        <f>IF($M$1="English",TitleTable!C$8,TitleTable!B$8)</f>
        <v>Water outlet</v>
      </c>
      <c r="C54" s="67" t="s">
        <v>263</v>
      </c>
      <c r="D54" s="101">
        <v>79.998999999999995</v>
      </c>
      <c r="E54" s="40">
        <v>80.005499999999998</v>
      </c>
      <c r="F54" s="40">
        <v>80</v>
      </c>
      <c r="G54" s="40">
        <v>79.997</v>
      </c>
      <c r="H54" s="40">
        <v>79.998999999999995</v>
      </c>
      <c r="I54" s="40">
        <v>79.988500000000002</v>
      </c>
      <c r="J54" s="40">
        <v>80</v>
      </c>
      <c r="K54" s="40">
        <v>80.004500000000007</v>
      </c>
      <c r="L54" s="40">
        <v>79.996499999999997</v>
      </c>
      <c r="M54" s="102">
        <v>79.995000000000005</v>
      </c>
    </row>
    <row r="55" spans="2:16" x14ac:dyDescent="0.2">
      <c r="B55" s="63" t="str">
        <f>IF($M$1="English",TitleTable!C$9,TitleTable!B$9)</f>
        <v>Gallary oil temperature</v>
      </c>
      <c r="C55" s="67" t="s">
        <v>263</v>
      </c>
      <c r="D55" s="101">
        <v>80.003</v>
      </c>
      <c r="E55" s="40">
        <v>79.992999999999995</v>
      </c>
      <c r="F55" s="40">
        <v>79.984999999999999</v>
      </c>
      <c r="G55" s="41">
        <v>79.983000000000004</v>
      </c>
      <c r="H55" s="40">
        <v>79.98599999999999</v>
      </c>
      <c r="I55" s="40">
        <v>79.970500000000001</v>
      </c>
      <c r="J55" s="40">
        <v>79.967500000000001</v>
      </c>
      <c r="K55" s="40">
        <v>79.98</v>
      </c>
      <c r="L55" s="40">
        <v>80</v>
      </c>
      <c r="M55" s="102">
        <v>79.977000000000004</v>
      </c>
      <c r="O55" s="195"/>
      <c r="P55" s="195"/>
    </row>
    <row r="56" spans="2:16" ht="15" thickBot="1" x14ac:dyDescent="0.25">
      <c r="B56" s="64" t="str">
        <f>IF($M$1="English",TitleTable!C$10,TitleTable!B$10)</f>
        <v>Oil pressure</v>
      </c>
      <c r="C56" s="68" t="s">
        <v>15</v>
      </c>
      <c r="D56" s="103">
        <v>9.5000000000000001E-2</v>
      </c>
      <c r="E56" s="43">
        <v>0.12</v>
      </c>
      <c r="F56" s="43">
        <v>0.152</v>
      </c>
      <c r="G56" s="43">
        <v>0.17399999999999999</v>
      </c>
      <c r="H56" s="43">
        <v>0.191</v>
      </c>
      <c r="I56" s="44">
        <v>0.20300000000000001</v>
      </c>
      <c r="J56" s="44">
        <v>0.21299999999999999</v>
      </c>
      <c r="K56" s="43">
        <v>0.22500000000000001</v>
      </c>
      <c r="L56" s="43">
        <v>0.26</v>
      </c>
      <c r="M56" s="104">
        <v>0.308</v>
      </c>
    </row>
    <row r="57" spans="2:16" x14ac:dyDescent="0.2">
      <c r="B57" s="65" t="str">
        <f>IF($M$1="English",TitleTable!C$11,TitleTable!B$11)</f>
        <v>Room temperature</v>
      </c>
      <c r="C57" s="66" t="s">
        <v>263</v>
      </c>
      <c r="D57" s="105">
        <v>6.9805000000000001</v>
      </c>
      <c r="E57" s="46">
        <v>7.1784999999999997</v>
      </c>
      <c r="F57" s="46">
        <v>7.2720000000000002</v>
      </c>
      <c r="G57" s="46">
        <v>6.9744999999999999</v>
      </c>
      <c r="H57" s="46">
        <v>7.1594999999999995</v>
      </c>
      <c r="I57" s="46">
        <v>7.4269999999999996</v>
      </c>
      <c r="J57" s="46">
        <v>7.1390000000000002</v>
      </c>
      <c r="K57" s="46">
        <v>7.3784999999999998</v>
      </c>
      <c r="L57" s="46">
        <v>7.6254999999999997</v>
      </c>
      <c r="M57" s="106">
        <v>7.2770000000000001</v>
      </c>
    </row>
    <row r="58" spans="2:16" x14ac:dyDescent="0.2">
      <c r="B58" s="63" t="str">
        <f>IF($M$1="English",TitleTable!C$12,TitleTable!B$12)</f>
        <v>Relative humidity</v>
      </c>
      <c r="C58" s="67" t="s">
        <v>265</v>
      </c>
      <c r="D58" s="107">
        <v>69.037732603137499</v>
      </c>
      <c r="E58" s="48">
        <v>68.222948230106866</v>
      </c>
      <c r="F58" s="48">
        <v>68.156464019459122</v>
      </c>
      <c r="G58" s="48">
        <v>69.846407288883611</v>
      </c>
      <c r="H58" s="48">
        <v>69.62968950960034</v>
      </c>
      <c r="I58" s="48">
        <v>69.457487649073727</v>
      </c>
      <c r="J58" s="48">
        <v>69.833816275781217</v>
      </c>
      <c r="K58" s="48">
        <v>69.009839352852907</v>
      </c>
      <c r="L58" s="48">
        <v>68.589640290795927</v>
      </c>
      <c r="M58" s="108">
        <v>68.660338036665522</v>
      </c>
    </row>
    <row r="59" spans="2:16" ht="15" thickBot="1" x14ac:dyDescent="0.25">
      <c r="B59" s="64" t="str">
        <f>IF($M$1="English",TitleTable!C$13,TitleTable!B$13)</f>
        <v>Atmospheric pressure</v>
      </c>
      <c r="C59" s="68" t="s">
        <v>17</v>
      </c>
      <c r="D59" s="109">
        <v>1008.0650000000001</v>
      </c>
      <c r="E59" s="50">
        <v>1008.1675</v>
      </c>
      <c r="F59" s="50">
        <v>1008.1415</v>
      </c>
      <c r="G59" s="50">
        <v>1008.2825</v>
      </c>
      <c r="H59" s="50">
        <v>1008.4870000000001</v>
      </c>
      <c r="I59" s="50">
        <v>1008.2795</v>
      </c>
      <c r="J59" s="50">
        <v>1008.01</v>
      </c>
      <c r="K59" s="50">
        <v>1007.7265</v>
      </c>
      <c r="L59" s="50">
        <v>1007.4535000000001</v>
      </c>
      <c r="M59" s="110">
        <v>1007.1244999999999</v>
      </c>
    </row>
    <row r="60" spans="2:16" ht="15" thickBot="1" x14ac:dyDescent="0.25">
      <c r="B60" s="51" t="str">
        <f>IF($M$1="English",TitleTable!C$14,TitleTable!B$14)</f>
        <v>Absolute humidity</v>
      </c>
      <c r="C60" s="97" t="s">
        <v>19</v>
      </c>
      <c r="D60" s="111">
        <f>D57+273.15</f>
        <v>280.13049999999998</v>
      </c>
      <c r="E60" s="52">
        <f t="shared" ref="E60:M60" si="9">E57+273.15</f>
        <v>280.32849999999996</v>
      </c>
      <c r="F60" s="52">
        <f t="shared" si="9"/>
        <v>280.42199999999997</v>
      </c>
      <c r="G60" s="52">
        <f t="shared" si="9"/>
        <v>280.12449999999995</v>
      </c>
      <c r="H60" s="52">
        <f t="shared" si="9"/>
        <v>280.30949999999996</v>
      </c>
      <c r="I60" s="52">
        <f t="shared" si="9"/>
        <v>280.577</v>
      </c>
      <c r="J60" s="52">
        <f t="shared" si="9"/>
        <v>280.28899999999999</v>
      </c>
      <c r="K60" s="52">
        <f t="shared" si="9"/>
        <v>280.52849999999995</v>
      </c>
      <c r="L60" s="52">
        <f t="shared" si="9"/>
        <v>280.77549999999997</v>
      </c>
      <c r="M60" s="112">
        <f t="shared" si="9"/>
        <v>280.42699999999996</v>
      </c>
    </row>
    <row r="61" spans="2:16" ht="16.5" x14ac:dyDescent="0.2">
      <c r="B61" s="53" t="str">
        <f>IF($M$1="English",TitleTable!C$15,TitleTable!B$15)</f>
        <v>Air density</v>
      </c>
      <c r="C61" s="54" t="s">
        <v>269</v>
      </c>
      <c r="D61" s="113">
        <f>(1.2931*273.15/(D60))*(D59/1013.25)*(1-0.378*(D58/100)*(EXP(-6096.9385*(D60)^-1+21.2409642-2.711193*10^-2*(D60)+1.673952*10^-5*(D60)^2+2.433502*LN((D60))))/100/D59)</f>
        <v>1.2511757435226913</v>
      </c>
      <c r="E61" s="55">
        <f t="shared" ref="E61:M61" si="10">(1.2931*273.15/(E60))*(E59/1013.25)*(1-0.378*(E58/100)*(EXP(-6096.9385*(E60)^-1+21.2409642-2.711193*10^-2*(E60)+1.673952*10^-5*(E60)^2+2.433502*LN((E60))))/100/E59)</f>
        <v>1.2504139245992385</v>
      </c>
      <c r="F61" s="55">
        <f t="shared" si="10"/>
        <v>1.2499469747061807</v>
      </c>
      <c r="G61" s="55">
        <f t="shared" si="10"/>
        <v>1.2514364910888995</v>
      </c>
      <c r="H61" s="55">
        <f t="shared" si="10"/>
        <v>1.2508332509961742</v>
      </c>
      <c r="I61" s="55">
        <f t="shared" si="10"/>
        <v>1.2493300206192095</v>
      </c>
      <c r="J61" s="55">
        <f t="shared" si="10"/>
        <v>1.2503264465283692</v>
      </c>
      <c r="K61" s="55">
        <f t="shared" si="10"/>
        <v>1.2488916180536263</v>
      </c>
      <c r="L61" s="55">
        <f t="shared" si="10"/>
        <v>1.2474179330822761</v>
      </c>
      <c r="M61" s="114">
        <f t="shared" si="10"/>
        <v>1.2486351831454598</v>
      </c>
    </row>
    <row r="62" spans="2:16" ht="15.75" thickBot="1" x14ac:dyDescent="0.2">
      <c r="B62" s="56" t="str">
        <f>IF($M$1="English",TitleTable!C$16,TitleTable!B$16)</f>
        <v>Adjusted torque by air density</v>
      </c>
      <c r="C62" s="98" t="s">
        <v>34</v>
      </c>
      <c r="D62" s="115">
        <f t="shared" ref="D62:M62" si="11">((1.175-D61)*IF(OR($K51=80,$K51="80℃"),D$8,D$7))+D53</f>
        <v>6.5707246810347941</v>
      </c>
      <c r="E62" s="57">
        <f t="shared" si="11"/>
        <v>7.5924154710580574</v>
      </c>
      <c r="F62" s="57">
        <f t="shared" si="11"/>
        <v>9.9272867735650951</v>
      </c>
      <c r="G62" s="57">
        <f t="shared" si="11"/>
        <v>12.678584774689936</v>
      </c>
      <c r="H62" s="57">
        <f t="shared" si="11"/>
        <v>15.711896790008366</v>
      </c>
      <c r="I62" s="57">
        <f t="shared" si="11"/>
        <v>18.586800068271263</v>
      </c>
      <c r="J62" s="57">
        <f t="shared" si="11"/>
        <v>21.361558648301759</v>
      </c>
      <c r="K62" s="57">
        <f t="shared" si="11"/>
        <v>24.033726670553861</v>
      </c>
      <c r="L62" s="57">
        <f t="shared" si="11"/>
        <v>29.059965124328603</v>
      </c>
      <c r="M62" s="116">
        <f t="shared" si="11"/>
        <v>33.441834173199624</v>
      </c>
    </row>
    <row r="64" spans="2:16" ht="15.75" thickBot="1" x14ac:dyDescent="0.3">
      <c r="B64" s="9" t="s">
        <v>86</v>
      </c>
      <c r="C64" s="26" t="str">
        <f>IF($M$1="English",TitleTable!C$5,TitleTable!B$5)</f>
        <v>Oil:</v>
      </c>
      <c r="D64" s="27" t="s">
        <v>1</v>
      </c>
      <c r="E64" s="28"/>
      <c r="F64" s="26" t="str">
        <f>IF($M$1="English",TitleTable!C$18,TitleTable!B$18)</f>
        <v>Date:</v>
      </c>
      <c r="G64" s="29"/>
      <c r="H64" s="30"/>
      <c r="I64" s="26" t="str">
        <f>IF($M$1="English",TitleTable!C$21,TitleTable!B$21)</f>
        <v>Oil temperature</v>
      </c>
      <c r="K64" s="27">
        <v>50</v>
      </c>
      <c r="L64" s="94" t="s">
        <v>106</v>
      </c>
      <c r="M64" s="31" t="str">
        <f>IF(OR(MAX(D68:M68)&gt;51,MIN(D68:M68)&lt;49),"O/Temp error","")</f>
        <v/>
      </c>
    </row>
    <row r="65" spans="2:16" ht="15" thickBot="1" x14ac:dyDescent="0.25">
      <c r="B65" s="32" t="str">
        <f>IF($M$1="English",TitleTable!C$6,TitleTable!B$6)</f>
        <v>Speed</v>
      </c>
      <c r="C65" s="95" t="s">
        <v>36</v>
      </c>
      <c r="D65" s="33">
        <v>650</v>
      </c>
      <c r="E65" s="34">
        <v>800</v>
      </c>
      <c r="F65" s="34">
        <v>1000</v>
      </c>
      <c r="G65" s="34">
        <v>1200</v>
      </c>
      <c r="H65" s="34">
        <v>1400</v>
      </c>
      <c r="I65" s="34">
        <v>1600</v>
      </c>
      <c r="J65" s="34">
        <v>1800</v>
      </c>
      <c r="K65" s="34">
        <v>2000</v>
      </c>
      <c r="L65" s="34">
        <v>2400</v>
      </c>
      <c r="M65" s="35">
        <v>2800</v>
      </c>
    </row>
    <row r="66" spans="2:16" x14ac:dyDescent="0.2">
      <c r="B66" s="36" t="str">
        <f>IF($M$1="English",TitleTable!C$7,TitleTable!B$7)</f>
        <v>Torque</v>
      </c>
      <c r="C66" s="96" t="s">
        <v>268</v>
      </c>
      <c r="D66" s="99">
        <v>10.394500000000001</v>
      </c>
      <c r="E66" s="38">
        <v>11.592000000000001</v>
      </c>
      <c r="F66" s="38">
        <v>14.350000000000001</v>
      </c>
      <c r="G66" s="38">
        <v>17.569500000000001</v>
      </c>
      <c r="H66" s="38">
        <v>20.899000000000001</v>
      </c>
      <c r="I66" s="38">
        <v>24.255500000000001</v>
      </c>
      <c r="J66" s="38">
        <v>27.596499999999999</v>
      </c>
      <c r="K66" s="37">
        <v>30.542000000000002</v>
      </c>
      <c r="L66" s="37">
        <v>35.855499999999999</v>
      </c>
      <c r="M66" s="100">
        <v>40.246000000000002</v>
      </c>
    </row>
    <row r="67" spans="2:16" ht="15" x14ac:dyDescent="0.2">
      <c r="B67" s="39" t="str">
        <f>IF($M$1="English",TitleTable!C$8,TitleTable!B$8)</f>
        <v>Water outlet</v>
      </c>
      <c r="C67" s="162" t="s">
        <v>264</v>
      </c>
      <c r="D67" s="101">
        <v>50</v>
      </c>
      <c r="E67" s="40">
        <v>49.997500000000002</v>
      </c>
      <c r="F67" s="40">
        <v>50.000500000000002</v>
      </c>
      <c r="G67" s="40">
        <v>50.0045</v>
      </c>
      <c r="H67" s="40">
        <v>50.003500000000003</v>
      </c>
      <c r="I67" s="40">
        <v>49.995999999999995</v>
      </c>
      <c r="J67" s="40">
        <v>49.999499999999998</v>
      </c>
      <c r="K67" s="40">
        <v>50.0015</v>
      </c>
      <c r="L67" s="40">
        <v>50.0015</v>
      </c>
      <c r="M67" s="102">
        <v>49.999499999999998</v>
      </c>
    </row>
    <row r="68" spans="2:16" ht="15" x14ac:dyDescent="0.2">
      <c r="B68" s="39" t="str">
        <f>IF($M$1="English",TitleTable!C$9,TitleTable!B$9)</f>
        <v>Gallary oil temperature</v>
      </c>
      <c r="C68" s="161" t="s">
        <v>264</v>
      </c>
      <c r="D68" s="101">
        <v>50.0715</v>
      </c>
      <c r="E68" s="40">
        <v>50.064499999999995</v>
      </c>
      <c r="F68" s="40">
        <v>50.0655</v>
      </c>
      <c r="G68" s="41">
        <v>50.045999999999999</v>
      </c>
      <c r="H68" s="40">
        <v>50.037500000000001</v>
      </c>
      <c r="I68" s="40">
        <v>50.0625</v>
      </c>
      <c r="J68" s="40">
        <v>50.0685</v>
      </c>
      <c r="K68" s="40">
        <v>50.070500000000003</v>
      </c>
      <c r="L68" s="40">
        <v>50.073499999999996</v>
      </c>
      <c r="M68" s="102">
        <v>50.08</v>
      </c>
      <c r="O68" s="195"/>
      <c r="P68" s="195"/>
    </row>
    <row r="69" spans="2:16" ht="15" thickBot="1" x14ac:dyDescent="0.25">
      <c r="B69" s="42" t="str">
        <f>IF($M$1="English",TitleTable!C$10,TitleTable!B$10)</f>
        <v>Oil pressure</v>
      </c>
      <c r="C69" s="49" t="s">
        <v>16</v>
      </c>
      <c r="D69" s="103">
        <v>0.1835</v>
      </c>
      <c r="E69" s="43">
        <v>0.19700000000000001</v>
      </c>
      <c r="F69" s="43">
        <v>0.214</v>
      </c>
      <c r="G69" s="43">
        <v>0.22800000000000001</v>
      </c>
      <c r="H69" s="43">
        <v>0.26100000000000001</v>
      </c>
      <c r="I69" s="44">
        <v>0.311</v>
      </c>
      <c r="J69" s="44">
        <v>0.36149999999999999</v>
      </c>
      <c r="K69" s="43">
        <v>0.39</v>
      </c>
      <c r="L69" s="43">
        <v>0.41149999999999998</v>
      </c>
      <c r="M69" s="104">
        <v>0.42249999999999999</v>
      </c>
    </row>
    <row r="70" spans="2:16" ht="15" x14ac:dyDescent="0.2">
      <c r="B70" s="45" t="str">
        <f>IF($M$1="English",TitleTable!C$11,TitleTable!B$11)</f>
        <v>Room temperature</v>
      </c>
      <c r="C70" s="161" t="s">
        <v>264</v>
      </c>
      <c r="D70" s="105">
        <v>9.5005000000000006</v>
      </c>
      <c r="E70" s="46">
        <v>9.9625000000000004</v>
      </c>
      <c r="F70" s="46">
        <v>10.678000000000001</v>
      </c>
      <c r="G70" s="46">
        <v>11.2965</v>
      </c>
      <c r="H70" s="46">
        <v>11.4285</v>
      </c>
      <c r="I70" s="46">
        <v>11.557</v>
      </c>
      <c r="J70" s="46">
        <v>9.8150000000000013</v>
      </c>
      <c r="K70" s="46">
        <v>9.7070000000000007</v>
      </c>
      <c r="L70" s="46">
        <v>9.4755000000000003</v>
      </c>
      <c r="M70" s="106">
        <v>8.6589999999999989</v>
      </c>
    </row>
    <row r="71" spans="2:16" x14ac:dyDescent="0.2">
      <c r="B71" s="39" t="str">
        <f>IF($M$1="English",TitleTable!C$12,TitleTable!B$12)</f>
        <v>Relative humidity</v>
      </c>
      <c r="C71" s="47" t="s">
        <v>266</v>
      </c>
      <c r="D71" s="107">
        <v>59.031200782933112</v>
      </c>
      <c r="E71" s="48">
        <v>59.867733319442294</v>
      </c>
      <c r="F71" s="48">
        <v>57.056239485962415</v>
      </c>
      <c r="G71" s="48">
        <v>46.812516807379261</v>
      </c>
      <c r="H71" s="48">
        <v>46.603178663472725</v>
      </c>
      <c r="I71" s="48">
        <v>46.863579495756674</v>
      </c>
      <c r="J71" s="48">
        <v>57.422795643699857</v>
      </c>
      <c r="K71" s="48">
        <v>57.969671925811781</v>
      </c>
      <c r="L71" s="48">
        <v>58.755213846331323</v>
      </c>
      <c r="M71" s="108">
        <v>61.654855516558051</v>
      </c>
    </row>
    <row r="72" spans="2:16" ht="15" thickBot="1" x14ac:dyDescent="0.25">
      <c r="B72" s="42" t="str">
        <f>IF($M$1="English",TitleTable!C$13,TitleTable!B$13)</f>
        <v>Atmospheric pressure</v>
      </c>
      <c r="C72" s="49" t="s">
        <v>18</v>
      </c>
      <c r="D72" s="109">
        <v>991.67349999999999</v>
      </c>
      <c r="E72" s="50">
        <v>991.19650000000001</v>
      </c>
      <c r="F72" s="50">
        <v>990.58750000000009</v>
      </c>
      <c r="G72" s="50">
        <v>989.99900000000002</v>
      </c>
      <c r="H72" s="50">
        <v>990.28549999999996</v>
      </c>
      <c r="I72" s="50">
        <v>990.58349999999996</v>
      </c>
      <c r="J72" s="50">
        <v>992.23800000000006</v>
      </c>
      <c r="K72" s="50">
        <v>992.63300000000004</v>
      </c>
      <c r="L72" s="50">
        <v>992.86900000000003</v>
      </c>
      <c r="M72" s="110">
        <v>993.053</v>
      </c>
    </row>
    <row r="73" spans="2:16" ht="15" thickBot="1" x14ac:dyDescent="0.25">
      <c r="B73" s="51" t="str">
        <f>IF($M$1="English",TitleTable!C$14,TitleTable!B$14)</f>
        <v>Absolute humidity</v>
      </c>
      <c r="C73" s="97" t="s">
        <v>0</v>
      </c>
      <c r="D73" s="111">
        <f>D70+273.15</f>
        <v>282.65049999999997</v>
      </c>
      <c r="E73" s="52">
        <f t="shared" ref="E73:M73" si="12">E70+273.15</f>
        <v>283.11249999999995</v>
      </c>
      <c r="F73" s="52">
        <f t="shared" si="12"/>
        <v>283.82799999999997</v>
      </c>
      <c r="G73" s="52">
        <f t="shared" si="12"/>
        <v>284.44649999999996</v>
      </c>
      <c r="H73" s="52">
        <f t="shared" si="12"/>
        <v>284.57849999999996</v>
      </c>
      <c r="I73" s="52">
        <f t="shared" si="12"/>
        <v>284.70699999999999</v>
      </c>
      <c r="J73" s="52">
        <f t="shared" si="12"/>
        <v>282.96499999999997</v>
      </c>
      <c r="K73" s="52">
        <f t="shared" si="12"/>
        <v>282.85699999999997</v>
      </c>
      <c r="L73" s="52">
        <f t="shared" si="12"/>
        <v>282.62549999999999</v>
      </c>
      <c r="M73" s="112">
        <f t="shared" si="12"/>
        <v>281.80899999999997</v>
      </c>
    </row>
    <row r="74" spans="2:16" ht="16.5" x14ac:dyDescent="0.2">
      <c r="B74" s="53" t="str">
        <f>IF($M$1="English",TitleTable!C$15,TitleTable!B$15)</f>
        <v>Air density</v>
      </c>
      <c r="C74" s="54" t="s">
        <v>267</v>
      </c>
      <c r="D74" s="113">
        <f>(1.2931*273.15/(D73))*(D72/1013.25)*(1-0.378*(D71/100)*(EXP(-6096.9385*(D73)^-1+21.2409642-2.711193*10^-2*(D73)+1.673952*10^-5*(D73)^2+2.433502*LN((D73))))/100/D72)</f>
        <v>1.2197576082621016</v>
      </c>
      <c r="E74" s="55">
        <f t="shared" ref="E74:M74" si="13">(1.2931*273.15/(E73))*(E72/1013.25)*(1-0.378*(E71/100)*(EXP(-6096.9385*(E73)^-1+21.2409642-2.711193*10^-2*(E73)+1.673952*10^-5*(E73)^2+2.433502*LN((E73))))/100/E72)</f>
        <v>1.2170292987129216</v>
      </c>
      <c r="F74" s="55">
        <f t="shared" si="13"/>
        <v>1.2132142830680448</v>
      </c>
      <c r="G74" s="55">
        <f t="shared" si="13"/>
        <v>1.2103478827076624</v>
      </c>
      <c r="H74" s="55">
        <f t="shared" si="13"/>
        <v>1.210125001900807</v>
      </c>
      <c r="I74" s="55">
        <f t="shared" si="13"/>
        <v>1.2099023751867894</v>
      </c>
      <c r="J74" s="55">
        <f t="shared" si="13"/>
        <v>1.2191184649251103</v>
      </c>
      <c r="K74" s="55">
        <f t="shared" si="13"/>
        <v>1.2200635055328646</v>
      </c>
      <c r="L74" s="55">
        <f t="shared" si="13"/>
        <v>1.2213607871582202</v>
      </c>
      <c r="M74" s="114">
        <f t="shared" si="13"/>
        <v>1.2251496606759484</v>
      </c>
    </row>
    <row r="75" spans="2:16" ht="15.75" thickBot="1" x14ac:dyDescent="0.2">
      <c r="B75" s="56" t="str">
        <f>IF($M$1="English",TitleTable!C$16,TitleTable!B$16)</f>
        <v>Adjusted torque by air density</v>
      </c>
      <c r="C75" s="98" t="s">
        <v>34</v>
      </c>
      <c r="D75" s="115">
        <f t="shared" ref="D75:M75" si="14">((1.175-D74)*IF(OR($K64=80,$K64="80℃"),D$8,D$7))+D66</f>
        <v>10.272795111613695</v>
      </c>
      <c r="E75" s="57">
        <f t="shared" si="14"/>
        <v>11.529372141987876</v>
      </c>
      <c r="F75" s="57">
        <f t="shared" si="14"/>
        <v>14.27501975519219</v>
      </c>
      <c r="G75" s="57">
        <f t="shared" si="14"/>
        <v>17.511147715226194</v>
      </c>
      <c r="H75" s="57">
        <f t="shared" si="14"/>
        <v>20.816154170516757</v>
      </c>
      <c r="I75" s="57">
        <f t="shared" si="14"/>
        <v>24.142566384608106</v>
      </c>
      <c r="J75" s="57">
        <f t="shared" si="14"/>
        <v>27.413999557990788</v>
      </c>
      <c r="K75" s="57">
        <f t="shared" si="14"/>
        <v>30.334423974463967</v>
      </c>
      <c r="L75" s="57">
        <f t="shared" si="14"/>
        <v>35.579708949353183</v>
      </c>
      <c r="M75" s="116">
        <f t="shared" si="14"/>
        <v>39.908688367327507</v>
      </c>
    </row>
    <row r="76" spans="2:16" x14ac:dyDescent="0.2">
      <c r="B76" s="11"/>
      <c r="C76" s="11"/>
      <c r="D76" s="11"/>
      <c r="E76" s="11"/>
      <c r="F76" s="11"/>
      <c r="G76" s="11"/>
      <c r="H76" s="11"/>
      <c r="I76" s="11"/>
      <c r="J76" s="11"/>
      <c r="K76" s="11"/>
      <c r="L76" s="11"/>
      <c r="M76" s="11"/>
    </row>
    <row r="77" spans="2:16" ht="15.75" thickBot="1" x14ac:dyDescent="0.3">
      <c r="B77" s="9" t="s">
        <v>88</v>
      </c>
      <c r="C77" s="26" t="str">
        <f>IF($M$1="English",TitleTable!C$5,TitleTable!B$5)</f>
        <v>Oil:</v>
      </c>
      <c r="D77" s="28" t="str">
        <f>D64</f>
        <v>JASO BC</v>
      </c>
      <c r="E77" s="28"/>
      <c r="F77" s="26" t="str">
        <f>IF($M$1="English",TitleTable!C$18,TitleTable!B$18)</f>
        <v>Date:</v>
      </c>
      <c r="G77" s="29"/>
      <c r="H77" s="30"/>
      <c r="I77" s="26" t="str">
        <f>IF($M$1="English",TitleTable!C$21,TitleTable!B$21)</f>
        <v>Oil temperature</v>
      </c>
      <c r="K77" s="27">
        <v>80</v>
      </c>
      <c r="L77" s="94" t="s">
        <v>106</v>
      </c>
      <c r="M77" s="31" t="str">
        <f>IF(OR(MAX(D81:M81)&gt;81,MIN(D81:M81)&lt;79),"O/Temp error","")</f>
        <v/>
      </c>
    </row>
    <row r="78" spans="2:16" ht="15" thickBot="1" x14ac:dyDescent="0.25">
      <c r="B78" s="58" t="str">
        <f>IF($M$1="English",TitleTable!C$6,TitleTable!B$6)</f>
        <v>Speed</v>
      </c>
      <c r="C78" s="117" t="s">
        <v>35</v>
      </c>
      <c r="D78" s="59">
        <v>650</v>
      </c>
      <c r="E78" s="60">
        <v>800</v>
      </c>
      <c r="F78" s="60">
        <v>1000</v>
      </c>
      <c r="G78" s="60">
        <v>1200</v>
      </c>
      <c r="H78" s="60">
        <v>1400</v>
      </c>
      <c r="I78" s="60">
        <v>1600</v>
      </c>
      <c r="J78" s="60">
        <v>1800</v>
      </c>
      <c r="K78" s="60">
        <v>2000</v>
      </c>
      <c r="L78" s="60">
        <v>2400</v>
      </c>
      <c r="M78" s="61">
        <v>2800</v>
      </c>
    </row>
    <row r="79" spans="2:16" x14ac:dyDescent="0.2">
      <c r="B79" s="62" t="str">
        <f>IF($M$1="English",TitleTable!C$7,TitleTable!B$7)</f>
        <v>Torque</v>
      </c>
      <c r="C79" s="118" t="s">
        <v>268</v>
      </c>
      <c r="D79" s="99">
        <v>9.3985000000000003</v>
      </c>
      <c r="E79" s="38">
        <v>10.330500000000001</v>
      </c>
      <c r="F79" s="38">
        <v>12.4695</v>
      </c>
      <c r="G79" s="38">
        <v>15.016500000000001</v>
      </c>
      <c r="H79" s="38">
        <v>17.739999999999998</v>
      </c>
      <c r="I79" s="38">
        <v>20.631999999999998</v>
      </c>
      <c r="J79" s="38">
        <v>23.478000000000002</v>
      </c>
      <c r="K79" s="37">
        <v>26.140499999999999</v>
      </c>
      <c r="L79" s="37">
        <v>31.366999999999997</v>
      </c>
      <c r="M79" s="100">
        <v>35.796499999999995</v>
      </c>
    </row>
    <row r="80" spans="2:16" x14ac:dyDescent="0.2">
      <c r="B80" s="63" t="str">
        <f>IF($M$1="English",TitleTable!C$8,TitleTable!B$8)</f>
        <v>Water outlet</v>
      </c>
      <c r="C80" s="67" t="s">
        <v>263</v>
      </c>
      <c r="D80" s="101">
        <v>79.995000000000005</v>
      </c>
      <c r="E80" s="40">
        <v>80</v>
      </c>
      <c r="F80" s="40">
        <v>80.001000000000005</v>
      </c>
      <c r="G80" s="40">
        <v>80.00800000000001</v>
      </c>
      <c r="H80" s="40">
        <v>80.006499999999988</v>
      </c>
      <c r="I80" s="40">
        <v>80.004999999999995</v>
      </c>
      <c r="J80" s="40">
        <v>80.002499999999998</v>
      </c>
      <c r="K80" s="40">
        <v>79.996499999999997</v>
      </c>
      <c r="L80" s="40">
        <v>79.998500000000007</v>
      </c>
      <c r="M80" s="102">
        <v>80.003500000000003</v>
      </c>
    </row>
    <row r="81" spans="2:16" x14ac:dyDescent="0.2">
      <c r="B81" s="63" t="str">
        <f>IF($M$1="English",TitleTable!C$9,TitleTable!B$9)</f>
        <v>Gallary oil temperature</v>
      </c>
      <c r="C81" s="67" t="s">
        <v>263</v>
      </c>
      <c r="D81" s="101">
        <v>79.988</v>
      </c>
      <c r="E81" s="40">
        <v>79.977499999999992</v>
      </c>
      <c r="F81" s="40">
        <v>79.98599999999999</v>
      </c>
      <c r="G81" s="41">
        <v>80.038499999999999</v>
      </c>
      <c r="H81" s="40">
        <v>79.980999999999995</v>
      </c>
      <c r="I81" s="40">
        <v>79.976499999999987</v>
      </c>
      <c r="J81" s="40">
        <v>79.978499999999997</v>
      </c>
      <c r="K81" s="40">
        <v>79.990499999999997</v>
      </c>
      <c r="L81" s="40">
        <v>79.992999999999995</v>
      </c>
      <c r="M81" s="102">
        <v>79.995000000000005</v>
      </c>
      <c r="O81" s="195"/>
      <c r="P81" s="195"/>
    </row>
    <row r="82" spans="2:16" ht="15" thickBot="1" x14ac:dyDescent="0.25">
      <c r="B82" s="64" t="str">
        <f>IF($M$1="English",TitleTable!C$10,TitleTable!B$10)</f>
        <v>Oil pressure</v>
      </c>
      <c r="C82" s="68" t="s">
        <v>15</v>
      </c>
      <c r="D82" s="103">
        <v>0.12</v>
      </c>
      <c r="E82" s="43">
        <v>0.1525</v>
      </c>
      <c r="F82" s="43">
        <v>0.17699999999999999</v>
      </c>
      <c r="G82" s="43">
        <v>0.19400000000000001</v>
      </c>
      <c r="H82" s="43">
        <v>0.20699999999999999</v>
      </c>
      <c r="I82" s="44">
        <v>0.219</v>
      </c>
      <c r="J82" s="44">
        <v>0.23599999999999999</v>
      </c>
      <c r="K82" s="43">
        <v>0.248</v>
      </c>
      <c r="L82" s="43">
        <v>0.313</v>
      </c>
      <c r="M82" s="104">
        <v>0.35199999999999998</v>
      </c>
    </row>
    <row r="83" spans="2:16" x14ac:dyDescent="0.2">
      <c r="B83" s="65" t="str">
        <f>IF($M$1="English",TitleTable!C$11,TitleTable!B$11)</f>
        <v>Room temperature</v>
      </c>
      <c r="C83" s="66" t="s">
        <v>263</v>
      </c>
      <c r="D83" s="105">
        <v>8.3744999999999994</v>
      </c>
      <c r="E83" s="46">
        <v>8.6144999999999996</v>
      </c>
      <c r="F83" s="46">
        <v>8.4514999999999993</v>
      </c>
      <c r="G83" s="46">
        <v>8.964500000000001</v>
      </c>
      <c r="H83" s="46">
        <v>9.4409999999999989</v>
      </c>
      <c r="I83" s="46">
        <v>9.6340000000000003</v>
      </c>
      <c r="J83" s="46">
        <v>8.2235000000000014</v>
      </c>
      <c r="K83" s="46">
        <v>8.2635000000000005</v>
      </c>
      <c r="L83" s="46">
        <v>7.7315000000000005</v>
      </c>
      <c r="M83" s="106">
        <v>7.5039999999999996</v>
      </c>
    </row>
    <row r="84" spans="2:16" x14ac:dyDescent="0.2">
      <c r="B84" s="63" t="str">
        <f>IF($M$1="English",TitleTable!C$12,TitleTable!B$12)</f>
        <v>Relative humidity</v>
      </c>
      <c r="C84" s="67" t="s">
        <v>265</v>
      </c>
      <c r="D84" s="107">
        <v>45.399740313512794</v>
      </c>
      <c r="E84" s="48">
        <v>45.162542203031983</v>
      </c>
      <c r="F84" s="48">
        <v>44.939809472687841</v>
      </c>
      <c r="G84" s="48">
        <v>43.038913822902103</v>
      </c>
      <c r="H84" s="48">
        <v>40.935323727390887</v>
      </c>
      <c r="I84" s="48">
        <v>41.363631538573507</v>
      </c>
      <c r="J84" s="48">
        <v>46.360934360147617</v>
      </c>
      <c r="K84" s="48">
        <v>46.732762508989211</v>
      </c>
      <c r="L84" s="48">
        <v>48.259525437126143</v>
      </c>
      <c r="M84" s="108">
        <v>48.797643536524774</v>
      </c>
    </row>
    <row r="85" spans="2:16" ht="15" thickBot="1" x14ac:dyDescent="0.25">
      <c r="B85" s="64" t="str">
        <f>IF($M$1="English",TitleTable!C$13,TitleTable!B$13)</f>
        <v>Atmospheric pressure</v>
      </c>
      <c r="C85" s="68" t="s">
        <v>17</v>
      </c>
      <c r="D85" s="109">
        <v>993.92049999999995</v>
      </c>
      <c r="E85" s="50">
        <v>993.78899999999999</v>
      </c>
      <c r="F85" s="50">
        <v>993.70849999999996</v>
      </c>
      <c r="G85" s="50">
        <v>993.49199999999996</v>
      </c>
      <c r="H85" s="50">
        <v>993.25</v>
      </c>
      <c r="I85" s="50">
        <v>992.94550000000004</v>
      </c>
      <c r="J85" s="50">
        <v>994.32399999999996</v>
      </c>
      <c r="K85" s="50">
        <v>994.41149999999993</v>
      </c>
      <c r="L85" s="50">
        <v>994.42150000000004</v>
      </c>
      <c r="M85" s="110">
        <v>994.51850000000002</v>
      </c>
    </row>
    <row r="86" spans="2:16" ht="15" thickBot="1" x14ac:dyDescent="0.25">
      <c r="B86" s="51" t="str">
        <f>IF($M$1="English",TitleTable!C$14,TitleTable!B$14)</f>
        <v>Absolute humidity</v>
      </c>
      <c r="C86" s="97" t="s">
        <v>19</v>
      </c>
      <c r="D86" s="111">
        <f>D83+273.15</f>
        <v>281.52449999999999</v>
      </c>
      <c r="E86" s="52">
        <f t="shared" ref="E86:M86" si="15">E83+273.15</f>
        <v>281.7645</v>
      </c>
      <c r="F86" s="52">
        <f t="shared" si="15"/>
        <v>281.60149999999999</v>
      </c>
      <c r="G86" s="52">
        <f t="shared" si="15"/>
        <v>282.11449999999996</v>
      </c>
      <c r="H86" s="52">
        <f t="shared" si="15"/>
        <v>282.59099999999995</v>
      </c>
      <c r="I86" s="52">
        <f t="shared" si="15"/>
        <v>282.78399999999999</v>
      </c>
      <c r="J86" s="52">
        <f t="shared" si="15"/>
        <v>281.37349999999998</v>
      </c>
      <c r="K86" s="52">
        <f t="shared" si="15"/>
        <v>281.4135</v>
      </c>
      <c r="L86" s="52">
        <f t="shared" si="15"/>
        <v>280.88149999999996</v>
      </c>
      <c r="M86" s="112">
        <f t="shared" si="15"/>
        <v>280.654</v>
      </c>
    </row>
    <row r="87" spans="2:16" ht="16.5" x14ac:dyDescent="0.2">
      <c r="B87" s="53" t="str">
        <f>IF($M$1="English",TitleTable!C$15,TitleTable!B$15)</f>
        <v>Air density</v>
      </c>
      <c r="C87" s="54" t="s">
        <v>269</v>
      </c>
      <c r="D87" s="113">
        <f>(1.2931*273.15/(D86))*(D85/1013.25)*(1-0.378*(D84/100)*(EXP(-6096.9385*(D86)^-1+21.2409642-2.711193*10^-2*(D86)+1.673952*10^-5*(D86)^2+2.433502*LN((D86))))/100/D85)</f>
        <v>1.2283611528590181</v>
      </c>
      <c r="E87" s="55">
        <f t="shared" ref="E87:M87" si="16">(1.2931*273.15/(E86))*(E85/1013.25)*(1-0.378*(E84/100)*(EXP(-6096.9385*(E86)^-1+21.2409642-2.711193*10^-2*(E86)+1.673952*10^-5*(E86)^2+2.433502*LN((E86))))/100/E85)</f>
        <v>1.2271262408127936</v>
      </c>
      <c r="F87" s="55">
        <f t="shared" si="16"/>
        <v>1.2277744030581934</v>
      </c>
      <c r="G87" s="55">
        <f t="shared" si="16"/>
        <v>1.2252939164116126</v>
      </c>
      <c r="H87" s="55">
        <f t="shared" si="16"/>
        <v>1.2229702852645636</v>
      </c>
      <c r="I87" s="55">
        <f t="shared" si="16"/>
        <v>1.2217068529654411</v>
      </c>
      <c r="J87" s="55">
        <f t="shared" si="16"/>
        <v>1.2294950917375829</v>
      </c>
      <c r="K87" s="55">
        <f t="shared" si="16"/>
        <v>1.2294032646605084</v>
      </c>
      <c r="L87" s="55">
        <f t="shared" si="16"/>
        <v>1.2317539521311232</v>
      </c>
      <c r="M87" s="114">
        <f t="shared" si="16"/>
        <v>1.2328834965289734</v>
      </c>
    </row>
    <row r="88" spans="2:16" ht="15.75" thickBot="1" x14ac:dyDescent="0.2">
      <c r="B88" s="56" t="str">
        <f>IF($M$1="English",TitleTable!C$16,TitleTable!B$16)</f>
        <v>Adjusted torque by air density</v>
      </c>
      <c r="C88" s="98" t="s">
        <v>34</v>
      </c>
      <c r="D88" s="115">
        <f t="shared" ref="D88:M88" si="17">((1.175-D87)*IF(OR($K77=80,$K77="80℃"),D$8,D$7))+D79</f>
        <v>8.8606729403339575</v>
      </c>
      <c r="E88" s="57">
        <f t="shared" si="17"/>
        <v>9.8296658656465983</v>
      </c>
      <c r="F88" s="57">
        <f t="shared" si="17"/>
        <v>12.007423159143377</v>
      </c>
      <c r="G88" s="57">
        <f t="shared" si="17"/>
        <v>14.627687791005107</v>
      </c>
      <c r="H88" s="57">
        <f t="shared" si="17"/>
        <v>17.376836158376094</v>
      </c>
      <c r="I88" s="57">
        <f t="shared" si="17"/>
        <v>20.272445975186734</v>
      </c>
      <c r="J88" s="57">
        <f t="shared" si="17"/>
        <v>23.012862593983037</v>
      </c>
      <c r="K88" s="57">
        <f t="shared" si="17"/>
        <v>25.640011726429186</v>
      </c>
      <c r="L88" s="57">
        <f t="shared" si="17"/>
        <v>30.817990644059577</v>
      </c>
      <c r="M88" s="116">
        <f t="shared" si="17"/>
        <v>35.190691325327762</v>
      </c>
    </row>
    <row r="90" spans="2:16" ht="15.75" thickBot="1" x14ac:dyDescent="0.3">
      <c r="B90" s="9" t="s">
        <v>84</v>
      </c>
      <c r="C90" s="26" t="str">
        <f>IF($M$1="English",TitleTable!C$5,TitleTable!B$5)</f>
        <v>Oil:</v>
      </c>
      <c r="D90" s="78" t="s">
        <v>271</v>
      </c>
      <c r="E90" s="28"/>
      <c r="F90" s="26" t="str">
        <f>IF($M$1="English",TitleTable!C$18,TitleTable!B$18)</f>
        <v>Date:</v>
      </c>
      <c r="G90" s="29"/>
      <c r="H90" s="30"/>
      <c r="I90" s="26" t="str">
        <f>IF($M$1="English",TitleTable!C$21,TitleTable!B$21)</f>
        <v>Oil temperature</v>
      </c>
      <c r="K90" s="27">
        <v>50</v>
      </c>
      <c r="L90" s="94" t="s">
        <v>106</v>
      </c>
      <c r="M90" s="31" t="str">
        <f>IF(OR(MAX(D94:M94)&gt;51,MIN(D94:M94)&lt;49),"O/Temp error","")</f>
        <v/>
      </c>
    </row>
    <row r="91" spans="2:16" ht="15" thickBot="1" x14ac:dyDescent="0.25">
      <c r="B91" s="32" t="str">
        <f>IF($M$1="English",TitleTable!C$6,TitleTable!B$6)</f>
        <v>Speed</v>
      </c>
      <c r="C91" s="95" t="s">
        <v>36</v>
      </c>
      <c r="D91" s="33">
        <v>650</v>
      </c>
      <c r="E91" s="34">
        <v>800</v>
      </c>
      <c r="F91" s="34">
        <v>1000</v>
      </c>
      <c r="G91" s="34">
        <v>1200</v>
      </c>
      <c r="H91" s="34">
        <v>1400</v>
      </c>
      <c r="I91" s="34">
        <v>1600</v>
      </c>
      <c r="J91" s="34">
        <v>1800</v>
      </c>
      <c r="K91" s="34">
        <v>2000</v>
      </c>
      <c r="L91" s="34">
        <v>2400</v>
      </c>
      <c r="M91" s="35">
        <v>2800</v>
      </c>
    </row>
    <row r="92" spans="2:16" x14ac:dyDescent="0.2">
      <c r="B92" s="36" t="str">
        <f>IF($M$1="English",TitleTable!C$7,TitleTable!B$7)</f>
        <v>Torque</v>
      </c>
      <c r="C92" s="96" t="s">
        <v>268</v>
      </c>
      <c r="D92" s="99">
        <v>8.7489999999999988</v>
      </c>
      <c r="E92" s="38">
        <v>9.9909999999999997</v>
      </c>
      <c r="F92" s="38">
        <v>12.6465</v>
      </c>
      <c r="G92" s="38">
        <v>15.629999999999999</v>
      </c>
      <c r="H92" s="38">
        <v>18.887999999999998</v>
      </c>
      <c r="I92" s="38">
        <v>22.064</v>
      </c>
      <c r="J92" s="38">
        <v>25.206</v>
      </c>
      <c r="K92" s="37">
        <v>28.152000000000001</v>
      </c>
      <c r="L92" s="37">
        <v>33.403999999999996</v>
      </c>
      <c r="M92" s="100">
        <v>37.775999999999996</v>
      </c>
    </row>
    <row r="93" spans="2:16" ht="15" x14ac:dyDescent="0.2">
      <c r="B93" s="39" t="str">
        <f>IF($M$1="English",TitleTable!C$8,TitleTable!B$8)</f>
        <v>Water outlet</v>
      </c>
      <c r="C93" s="162" t="s">
        <v>264</v>
      </c>
      <c r="D93" s="101">
        <v>50.002499999999998</v>
      </c>
      <c r="E93" s="40">
        <v>50.002499999999998</v>
      </c>
      <c r="F93" s="40">
        <v>49.997999999999998</v>
      </c>
      <c r="G93" s="40">
        <v>50.0015</v>
      </c>
      <c r="H93" s="40">
        <v>49.994500000000002</v>
      </c>
      <c r="I93" s="40">
        <v>50.002499999999998</v>
      </c>
      <c r="J93" s="40">
        <v>49.9955</v>
      </c>
      <c r="K93" s="40">
        <v>50</v>
      </c>
      <c r="L93" s="40">
        <v>49.9925</v>
      </c>
      <c r="M93" s="102">
        <v>50</v>
      </c>
    </row>
    <row r="94" spans="2:16" ht="15" x14ac:dyDescent="0.2">
      <c r="B94" s="39" t="str">
        <f>IF($M$1="English",TitleTable!C$9,TitleTable!B$9)</f>
        <v>Gallary oil temperature</v>
      </c>
      <c r="C94" s="161" t="s">
        <v>264</v>
      </c>
      <c r="D94" s="101">
        <v>50.063000000000002</v>
      </c>
      <c r="E94" s="40">
        <v>50.064499999999995</v>
      </c>
      <c r="F94" s="40">
        <v>50.061499999999995</v>
      </c>
      <c r="G94" s="41">
        <v>50.0625</v>
      </c>
      <c r="H94" s="40">
        <v>50.048000000000002</v>
      </c>
      <c r="I94" s="40">
        <v>50.055</v>
      </c>
      <c r="J94" s="40">
        <v>50.051000000000002</v>
      </c>
      <c r="K94" s="40">
        <v>50.029499999999999</v>
      </c>
      <c r="L94" s="40">
        <v>50.093000000000004</v>
      </c>
      <c r="M94" s="102">
        <v>50.033000000000001</v>
      </c>
      <c r="O94" s="195"/>
      <c r="P94" s="195"/>
    </row>
    <row r="95" spans="2:16" ht="15" thickBot="1" x14ac:dyDescent="0.25">
      <c r="B95" s="42" t="str">
        <f>IF($M$1="English",TitleTable!C$10,TitleTable!B$10)</f>
        <v>Oil pressure</v>
      </c>
      <c r="C95" s="49" t="s">
        <v>16</v>
      </c>
      <c r="D95" s="103">
        <v>0.17199999999999999</v>
      </c>
      <c r="E95" s="43">
        <v>0.188</v>
      </c>
      <c r="F95" s="43">
        <v>0.20399999999999999</v>
      </c>
      <c r="G95" s="43">
        <v>0.218</v>
      </c>
      <c r="H95" s="43">
        <v>0.23899999999999999</v>
      </c>
      <c r="I95" s="44">
        <v>0.27900000000000003</v>
      </c>
      <c r="J95" s="44">
        <v>0.31950000000000001</v>
      </c>
      <c r="K95" s="43">
        <v>0.35699999999999998</v>
      </c>
      <c r="L95" s="43">
        <v>0.38250000000000001</v>
      </c>
      <c r="M95" s="104">
        <v>0.39950000000000002</v>
      </c>
    </row>
    <row r="96" spans="2:16" ht="15" x14ac:dyDescent="0.2">
      <c r="B96" s="45" t="str">
        <f>IF($M$1="English",TitleTable!C$11,TitleTable!B$11)</f>
        <v>Room temperature</v>
      </c>
      <c r="C96" s="161" t="s">
        <v>264</v>
      </c>
      <c r="D96" s="105">
        <v>9.6854999999999993</v>
      </c>
      <c r="E96" s="46">
        <v>9.8189999999999991</v>
      </c>
      <c r="F96" s="46">
        <v>10.0405</v>
      </c>
      <c r="G96" s="46">
        <v>10.218500000000001</v>
      </c>
      <c r="H96" s="46">
        <v>10.4725</v>
      </c>
      <c r="I96" s="46">
        <v>10.648499999999999</v>
      </c>
      <c r="J96" s="46">
        <v>10.018000000000001</v>
      </c>
      <c r="K96" s="46">
        <v>9.6344999999999992</v>
      </c>
      <c r="L96" s="46">
        <v>9.4565000000000001</v>
      </c>
      <c r="M96" s="106">
        <v>9.0564999999999998</v>
      </c>
    </row>
    <row r="97" spans="2:16" x14ac:dyDescent="0.2">
      <c r="B97" s="39" t="str">
        <f>IF($M$1="English",TitleTable!C$12,TitleTable!B$12)</f>
        <v>Relative humidity</v>
      </c>
      <c r="C97" s="47" t="s">
        <v>266</v>
      </c>
      <c r="D97" s="107">
        <v>45.171440315022892</v>
      </c>
      <c r="E97" s="48">
        <v>44.836555402987138</v>
      </c>
      <c r="F97" s="48">
        <v>44.478925492781073</v>
      </c>
      <c r="G97" s="48">
        <v>43.556953065008969</v>
      </c>
      <c r="H97" s="48">
        <v>43.421530938068521</v>
      </c>
      <c r="I97" s="48">
        <v>42.1462519855464</v>
      </c>
      <c r="J97" s="48">
        <v>46.083428617792705</v>
      </c>
      <c r="K97" s="48">
        <v>51.021342969382211</v>
      </c>
      <c r="L97" s="48">
        <v>51.463333405840594</v>
      </c>
      <c r="M97" s="108">
        <v>51.965264798685908</v>
      </c>
    </row>
    <row r="98" spans="2:16" ht="15" thickBot="1" x14ac:dyDescent="0.25">
      <c r="B98" s="42" t="str">
        <f>IF($M$1="English",TitleTable!C$13,TitleTable!B$13)</f>
        <v>Atmospheric pressure</v>
      </c>
      <c r="C98" s="49" t="s">
        <v>18</v>
      </c>
      <c r="D98" s="109">
        <v>992.32650000000001</v>
      </c>
      <c r="E98" s="50">
        <v>992.17599999999993</v>
      </c>
      <c r="F98" s="50">
        <v>992.22199999999998</v>
      </c>
      <c r="G98" s="50">
        <v>992.41000000000008</v>
      </c>
      <c r="H98" s="50">
        <v>992.31549999999993</v>
      </c>
      <c r="I98" s="50">
        <v>992.59050000000002</v>
      </c>
      <c r="J98" s="50">
        <v>992.93399999999997</v>
      </c>
      <c r="K98" s="50">
        <v>993.26300000000003</v>
      </c>
      <c r="L98" s="50">
        <v>993.46699999999998</v>
      </c>
      <c r="M98" s="110">
        <v>993.56050000000005</v>
      </c>
    </row>
    <row r="99" spans="2:16" ht="15" thickBot="1" x14ac:dyDescent="0.25">
      <c r="B99" s="51" t="str">
        <f>IF($M$1="English",TitleTable!C$14,TitleTable!B$14)</f>
        <v>Absolute humidity</v>
      </c>
      <c r="C99" s="97" t="s">
        <v>0</v>
      </c>
      <c r="D99" s="111">
        <f>D96+273.15</f>
        <v>282.83549999999997</v>
      </c>
      <c r="E99" s="52">
        <f t="shared" ref="E99:M99" si="18">E96+273.15</f>
        <v>282.96899999999999</v>
      </c>
      <c r="F99" s="52">
        <f t="shared" si="18"/>
        <v>283.19049999999999</v>
      </c>
      <c r="G99" s="52">
        <f t="shared" si="18"/>
        <v>283.36849999999998</v>
      </c>
      <c r="H99" s="52">
        <f t="shared" si="18"/>
        <v>283.6225</v>
      </c>
      <c r="I99" s="52">
        <f t="shared" si="18"/>
        <v>283.79849999999999</v>
      </c>
      <c r="J99" s="52">
        <f t="shared" si="18"/>
        <v>283.16800000000001</v>
      </c>
      <c r="K99" s="52">
        <f t="shared" si="18"/>
        <v>282.78449999999998</v>
      </c>
      <c r="L99" s="52">
        <f t="shared" si="18"/>
        <v>282.60649999999998</v>
      </c>
      <c r="M99" s="112">
        <f t="shared" si="18"/>
        <v>282.20650000000001</v>
      </c>
    </row>
    <row r="100" spans="2:16" ht="16.5" x14ac:dyDescent="0.2">
      <c r="B100" s="53" t="str">
        <f>IF($M$1="English",TitleTable!C$15,TitleTable!B$15)</f>
        <v>Air density</v>
      </c>
      <c r="C100" s="54" t="s">
        <v>267</v>
      </c>
      <c r="D100" s="113">
        <f>(1.2931*273.15/(D99))*(D98/1013.25)*(1-0.378*(D97/100)*(EXP(-6096.9385*(D99)^-1+21.2409642-2.711193*10^-2*(D99)+1.673952*10^-5*(D99)^2+2.433502*LN((D99))))/100/D98)</f>
        <v>1.2205001642016731</v>
      </c>
      <c r="E100" s="55">
        <f t="shared" ref="E100:M100" si="19">(1.2931*273.15/(E99))*(E98/1013.25)*(1-0.378*(E97/100)*(EXP(-6096.9385*(E99)^-1+21.2409642-2.711193*10^-2*(E99)+1.673952*10^-5*(E99)^2+2.433502*LN((E99))))/100/E98)</f>
        <v>1.219735098046794</v>
      </c>
      <c r="F100" s="55">
        <f t="shared" si="19"/>
        <v>1.2188203153582373</v>
      </c>
      <c r="G100" s="55">
        <f t="shared" si="19"/>
        <v>1.2183088749842894</v>
      </c>
      <c r="H100" s="55">
        <f t="shared" si="19"/>
        <v>1.2170664683125321</v>
      </c>
      <c r="I100" s="55">
        <f t="shared" si="19"/>
        <v>1.2166952382451961</v>
      </c>
      <c r="J100" s="55">
        <f t="shared" si="19"/>
        <v>1.2197056941649422</v>
      </c>
      <c r="K100" s="55">
        <f t="shared" si="19"/>
        <v>1.2215567130125891</v>
      </c>
      <c r="L100" s="55">
        <f t="shared" si="19"/>
        <v>1.2225872639993893</v>
      </c>
      <c r="M100" s="114">
        <f t="shared" si="19"/>
        <v>1.2244843364836424</v>
      </c>
    </row>
    <row r="101" spans="2:16" ht="15.75" thickBot="1" x14ac:dyDescent="0.2">
      <c r="B101" s="56" t="str">
        <f>IF($M$1="English",TitleTable!C$16,TitleTable!B$16)</f>
        <v>Adjusted torque by air density</v>
      </c>
      <c r="C101" s="98" t="s">
        <v>34</v>
      </c>
      <c r="D101" s="115">
        <f t="shared" ref="D101:M101" si="20">((1.175-D100)*IF(OR($K90=80,$K90="80℃"),D$8,D$7))+D92</f>
        <v>8.6252759535028094</v>
      </c>
      <c r="E101" s="57">
        <f t="shared" si="20"/>
        <v>9.9243402304004711</v>
      </c>
      <c r="F101" s="57">
        <f t="shared" si="20"/>
        <v>12.560520159235603</v>
      </c>
      <c r="G101" s="57">
        <f t="shared" si="20"/>
        <v>15.558505709175934</v>
      </c>
      <c r="H101" s="57">
        <f t="shared" si="20"/>
        <v>18.78878202783806</v>
      </c>
      <c r="I101" s="57">
        <f t="shared" si="20"/>
        <v>21.929086717610019</v>
      </c>
      <c r="J101" s="57">
        <f t="shared" si="20"/>
        <v>25.021070425517301</v>
      </c>
      <c r="K101" s="57">
        <f t="shared" si="20"/>
        <v>27.937545812850111</v>
      </c>
      <c r="L101" s="57">
        <f t="shared" si="20"/>
        <v>33.120912883920433</v>
      </c>
      <c r="M101" s="116">
        <f t="shared" si="20"/>
        <v>37.443163404377373</v>
      </c>
    </row>
    <row r="102" spans="2:16" x14ac:dyDescent="0.2">
      <c r="B102" s="11"/>
      <c r="C102" s="11"/>
      <c r="D102" s="11"/>
      <c r="E102" s="11"/>
      <c r="F102" s="11"/>
      <c r="G102" s="11"/>
      <c r="H102" s="11"/>
      <c r="I102" s="11"/>
      <c r="J102" s="11"/>
      <c r="K102" s="11"/>
      <c r="L102" s="11"/>
      <c r="M102" s="11"/>
    </row>
    <row r="103" spans="2:16" ht="15.75" thickBot="1" x14ac:dyDescent="0.3">
      <c r="B103" s="9" t="s">
        <v>82</v>
      </c>
      <c r="C103" s="26" t="str">
        <f>IF($M$1="English",TitleTable!C$5,TitleTable!B$5)</f>
        <v>Oil:</v>
      </c>
      <c r="D103" s="28" t="str">
        <f>D90</f>
        <v>GE116</v>
      </c>
      <c r="E103" s="28"/>
      <c r="F103" s="26" t="str">
        <f>IF($M$1="English",TitleTable!C$18,TitleTable!B$18)</f>
        <v>Date:</v>
      </c>
      <c r="G103" s="29"/>
      <c r="H103" s="30"/>
      <c r="I103" s="26" t="str">
        <f>IF($M$1="English",TitleTable!C$21,TitleTable!B$21)</f>
        <v>Oil temperature</v>
      </c>
      <c r="K103" s="27">
        <v>80</v>
      </c>
      <c r="L103" s="94" t="s">
        <v>106</v>
      </c>
      <c r="M103" s="31" t="str">
        <f>IF(OR(MAX(D107:M107)&gt;81,MIN(D107:M107)&lt;79),"O/Temp error","")</f>
        <v/>
      </c>
    </row>
    <row r="104" spans="2:16" ht="15" thickBot="1" x14ac:dyDescent="0.25">
      <c r="B104" s="58" t="str">
        <f>IF($M$1="English",TitleTable!C$6,TitleTable!B$6)</f>
        <v>Speed</v>
      </c>
      <c r="C104" s="117" t="s">
        <v>35</v>
      </c>
      <c r="D104" s="59">
        <v>650</v>
      </c>
      <c r="E104" s="60">
        <v>800</v>
      </c>
      <c r="F104" s="60">
        <v>1000</v>
      </c>
      <c r="G104" s="60">
        <v>1200</v>
      </c>
      <c r="H104" s="60">
        <v>1400</v>
      </c>
      <c r="I104" s="60">
        <v>1600</v>
      </c>
      <c r="J104" s="60">
        <v>1800</v>
      </c>
      <c r="K104" s="60">
        <v>2000</v>
      </c>
      <c r="L104" s="60">
        <v>2400</v>
      </c>
      <c r="M104" s="61">
        <v>2800</v>
      </c>
    </row>
    <row r="105" spans="2:16" x14ac:dyDescent="0.2">
      <c r="B105" s="62" t="str">
        <f>IF($M$1="English",TitleTable!C$7,TitleTable!B$7)</f>
        <v>Torque</v>
      </c>
      <c r="C105" s="118" t="s">
        <v>268</v>
      </c>
      <c r="D105" s="99">
        <v>7.4130000000000003</v>
      </c>
      <c r="E105" s="38">
        <v>8.3940000000000001</v>
      </c>
      <c r="F105" s="38">
        <v>10.6745</v>
      </c>
      <c r="G105" s="38">
        <v>13.349</v>
      </c>
      <c r="H105" s="38">
        <v>16.116</v>
      </c>
      <c r="I105" s="38">
        <v>19.060000000000002</v>
      </c>
      <c r="J105" s="38">
        <v>21.934000000000001</v>
      </c>
      <c r="K105" s="37">
        <v>24.726500000000001</v>
      </c>
      <c r="L105" s="37">
        <v>29.8035</v>
      </c>
      <c r="M105" s="100">
        <v>34.245999999999995</v>
      </c>
    </row>
    <row r="106" spans="2:16" x14ac:dyDescent="0.2">
      <c r="B106" s="63" t="str">
        <f>IF($M$1="English",TitleTable!C$8,TitleTable!B$8)</f>
        <v>Water outlet</v>
      </c>
      <c r="C106" s="67" t="s">
        <v>263</v>
      </c>
      <c r="D106" s="101">
        <v>80.00200000000001</v>
      </c>
      <c r="E106" s="40">
        <v>80.00200000000001</v>
      </c>
      <c r="F106" s="40">
        <v>79.994</v>
      </c>
      <c r="G106" s="40">
        <v>80.001499999999993</v>
      </c>
      <c r="H106" s="40">
        <v>79.99799999999999</v>
      </c>
      <c r="I106" s="40">
        <v>80.009500000000003</v>
      </c>
      <c r="J106" s="40">
        <v>79.999499999999998</v>
      </c>
      <c r="K106" s="40">
        <v>79.998500000000007</v>
      </c>
      <c r="L106" s="40">
        <v>80.002499999999998</v>
      </c>
      <c r="M106" s="102">
        <v>79.994499999999988</v>
      </c>
    </row>
    <row r="107" spans="2:16" x14ac:dyDescent="0.2">
      <c r="B107" s="63" t="str">
        <f>IF($M$1="English",TitleTable!C$9,TitleTable!B$9)</f>
        <v>Gallary oil temperature</v>
      </c>
      <c r="C107" s="67" t="s">
        <v>263</v>
      </c>
      <c r="D107" s="101">
        <v>79.990499999999997</v>
      </c>
      <c r="E107" s="40">
        <v>79.984999999999999</v>
      </c>
      <c r="F107" s="40">
        <v>79.991</v>
      </c>
      <c r="G107" s="41">
        <v>79.978499999999997</v>
      </c>
      <c r="H107" s="40">
        <v>79.973500000000001</v>
      </c>
      <c r="I107" s="40">
        <v>79.983000000000004</v>
      </c>
      <c r="J107" s="40">
        <v>79.959499999999991</v>
      </c>
      <c r="K107" s="40">
        <v>79.974999999999994</v>
      </c>
      <c r="L107" s="40">
        <v>79.966499999999996</v>
      </c>
      <c r="M107" s="102">
        <v>79.974500000000006</v>
      </c>
      <c r="O107" s="195"/>
      <c r="P107" s="195"/>
    </row>
    <row r="108" spans="2:16" ht="15" thickBot="1" x14ac:dyDescent="0.25">
      <c r="B108" s="64" t="str">
        <f>IF($M$1="English",TitleTable!C$10,TitleTable!B$10)</f>
        <v>Oil pressure</v>
      </c>
      <c r="C108" s="68" t="s">
        <v>15</v>
      </c>
      <c r="D108" s="103">
        <v>0.10199999999999999</v>
      </c>
      <c r="E108" s="43">
        <v>0.129</v>
      </c>
      <c r="F108" s="43">
        <v>0.16300000000000001</v>
      </c>
      <c r="G108" s="43">
        <v>0.18099999999999999</v>
      </c>
      <c r="H108" s="43">
        <v>0.19500000000000001</v>
      </c>
      <c r="I108" s="44">
        <v>0.20699999999999999</v>
      </c>
      <c r="J108" s="44">
        <v>0.217</v>
      </c>
      <c r="K108" s="43">
        <v>0.23100000000000001</v>
      </c>
      <c r="L108" s="43">
        <v>0.27700000000000002</v>
      </c>
      <c r="M108" s="104">
        <v>0.32450000000000001</v>
      </c>
    </row>
    <row r="109" spans="2:16" x14ac:dyDescent="0.2">
      <c r="B109" s="65" t="str">
        <f>IF($M$1="English",TitleTable!C$11,TitleTable!B$11)</f>
        <v>Room temperature</v>
      </c>
      <c r="C109" s="66" t="s">
        <v>263</v>
      </c>
      <c r="D109" s="105">
        <v>6.5354999999999999</v>
      </c>
      <c r="E109" s="46">
        <v>7.0794999999999995</v>
      </c>
      <c r="F109" s="46">
        <v>7.4235000000000007</v>
      </c>
      <c r="G109" s="46">
        <v>7.657</v>
      </c>
      <c r="H109" s="46">
        <v>8.0365000000000002</v>
      </c>
      <c r="I109" s="46">
        <v>8.375</v>
      </c>
      <c r="J109" s="46">
        <v>6.9130000000000003</v>
      </c>
      <c r="K109" s="46">
        <v>7.7039999999999997</v>
      </c>
      <c r="L109" s="46">
        <v>7.524</v>
      </c>
      <c r="M109" s="106">
        <v>7.0515000000000008</v>
      </c>
    </row>
    <row r="110" spans="2:16" x14ac:dyDescent="0.2">
      <c r="B110" s="63" t="str">
        <f>IF($M$1="English",TitleTable!C$12,TitleTable!B$12)</f>
        <v>Relative humidity</v>
      </c>
      <c r="C110" s="67" t="s">
        <v>265</v>
      </c>
      <c r="D110" s="107">
        <v>56.760066779394904</v>
      </c>
      <c r="E110" s="48">
        <v>56.762988034130437</v>
      </c>
      <c r="F110" s="48">
        <v>55.483079199535133</v>
      </c>
      <c r="G110" s="48">
        <v>56.966981473112085</v>
      </c>
      <c r="H110" s="48">
        <v>56.185846081805998</v>
      </c>
      <c r="I110" s="48">
        <v>54.82708783677981</v>
      </c>
      <c r="J110" s="48">
        <v>54.47760908599053</v>
      </c>
      <c r="K110" s="48">
        <v>50.168322939247687</v>
      </c>
      <c r="L110" s="48">
        <v>52.232208936227309</v>
      </c>
      <c r="M110" s="108">
        <v>54.38405737095605</v>
      </c>
    </row>
    <row r="111" spans="2:16" ht="15" thickBot="1" x14ac:dyDescent="0.25">
      <c r="B111" s="64" t="str">
        <f>IF($M$1="English",TitleTable!C$13,TitleTable!B$13)</f>
        <v>Atmospheric pressure</v>
      </c>
      <c r="C111" s="68" t="s">
        <v>17</v>
      </c>
      <c r="D111" s="109">
        <v>994.29099999999994</v>
      </c>
      <c r="E111" s="50">
        <v>994.32650000000001</v>
      </c>
      <c r="F111" s="50">
        <v>994.28750000000002</v>
      </c>
      <c r="G111" s="50">
        <v>993.96450000000004</v>
      </c>
      <c r="H111" s="50">
        <v>993.97450000000003</v>
      </c>
      <c r="I111" s="50">
        <v>993.98249999999996</v>
      </c>
      <c r="J111" s="50">
        <v>994.73749999999995</v>
      </c>
      <c r="K111" s="50">
        <v>994.99150000000009</v>
      </c>
      <c r="L111" s="50">
        <v>995</v>
      </c>
      <c r="M111" s="110">
        <v>994.9665</v>
      </c>
    </row>
    <row r="112" spans="2:16" ht="15" thickBot="1" x14ac:dyDescent="0.25">
      <c r="B112" s="51" t="str">
        <f>IF($M$1="English",TitleTable!C$14,TitleTable!B$14)</f>
        <v>Absolute humidity</v>
      </c>
      <c r="C112" s="97" t="s">
        <v>19</v>
      </c>
      <c r="D112" s="111">
        <f>D109+273.15</f>
        <v>279.68549999999999</v>
      </c>
      <c r="E112" s="52">
        <f t="shared" ref="E112:M112" si="21">E109+273.15</f>
        <v>280.22949999999997</v>
      </c>
      <c r="F112" s="52">
        <f t="shared" si="21"/>
        <v>280.57349999999997</v>
      </c>
      <c r="G112" s="52">
        <f t="shared" si="21"/>
        <v>280.80699999999996</v>
      </c>
      <c r="H112" s="52">
        <f t="shared" si="21"/>
        <v>281.18649999999997</v>
      </c>
      <c r="I112" s="52">
        <f t="shared" si="21"/>
        <v>281.52499999999998</v>
      </c>
      <c r="J112" s="52">
        <f t="shared" si="21"/>
        <v>280.06299999999999</v>
      </c>
      <c r="K112" s="52">
        <f t="shared" si="21"/>
        <v>280.85399999999998</v>
      </c>
      <c r="L112" s="52">
        <f t="shared" si="21"/>
        <v>280.67399999999998</v>
      </c>
      <c r="M112" s="112">
        <f t="shared" si="21"/>
        <v>280.20149999999995</v>
      </c>
    </row>
    <row r="113" spans="2:16" ht="16.5" x14ac:dyDescent="0.2">
      <c r="B113" s="53" t="str">
        <f>IF($M$1="English",TitleTable!C$15,TitleTable!B$15)</f>
        <v>Air density</v>
      </c>
      <c r="C113" s="54" t="s">
        <v>269</v>
      </c>
      <c r="D113" s="113">
        <f>(1.2931*273.15/(D112))*(D111/1013.25)*(1-0.378*(D110/100)*(EXP(-6096.9385*(D112)^-1+21.2409642-2.711193*10^-2*(D112)+1.673952*10^-5*(D112)^2+2.433502*LN((D112))))/100/D111)</f>
        <v>1.2366584586679967</v>
      </c>
      <c r="E113" s="55">
        <f t="shared" ref="E113:M113" si="22">(1.2931*273.15/(E112))*(E111/1013.25)*(1-0.378*(E110/100)*(EXP(-6096.9385*(E112)^-1+21.2409642-2.711193*10^-2*(E112)+1.673952*10^-5*(E112)^2+2.433502*LN((E112))))/100/E111)</f>
        <v>1.2342030944082385</v>
      </c>
      <c r="F113" s="55">
        <f t="shared" si="22"/>
        <v>1.2326393980645831</v>
      </c>
      <c r="G113" s="55">
        <f t="shared" si="22"/>
        <v>1.2310972662062944</v>
      </c>
      <c r="H113" s="55">
        <f t="shared" si="22"/>
        <v>1.2294141663666489</v>
      </c>
      <c r="I113" s="55">
        <f t="shared" si="22"/>
        <v>1.227950005835442</v>
      </c>
      <c r="J113" s="55">
        <f t="shared" si="22"/>
        <v>1.2355860860778713</v>
      </c>
      <c r="K113" s="55">
        <f t="shared" si="22"/>
        <v>1.2324923397887719</v>
      </c>
      <c r="L113" s="55">
        <f t="shared" si="22"/>
        <v>1.2332229320002261</v>
      </c>
      <c r="M113" s="114">
        <f t="shared" si="22"/>
        <v>1.235240291296948</v>
      </c>
    </row>
    <row r="114" spans="2:16" ht="15.75" thickBot="1" x14ac:dyDescent="0.2">
      <c r="B114" s="56" t="str">
        <f>IF($M$1="English",TitleTable!C$16,TitleTable!B$16)</f>
        <v>Adjusted torque by air density</v>
      </c>
      <c r="C114" s="98" t="s">
        <v>34</v>
      </c>
      <c r="D114" s="115">
        <f t="shared" ref="D114:M114" si="23">((1.175-D113)*IF(OR($K103=80,$K103="80℃"),D$8,D$7))+D105</f>
        <v>6.7915443950852614</v>
      </c>
      <c r="E114" s="57">
        <f t="shared" si="23"/>
        <v>7.8251707486162045</v>
      </c>
      <c r="F114" s="57">
        <f t="shared" si="23"/>
        <v>10.169826722365929</v>
      </c>
      <c r="G114" s="57">
        <f t="shared" si="23"/>
        <v>12.91532325441238</v>
      </c>
      <c r="H114" s="57">
        <f t="shared" si="23"/>
        <v>15.704052112104648</v>
      </c>
      <c r="I114" s="57">
        <f t="shared" si="23"/>
        <v>18.652385560078187</v>
      </c>
      <c r="J114" s="57">
        <f t="shared" si="23"/>
        <v>21.416873520890938</v>
      </c>
      <c r="K114" s="57">
        <f t="shared" si="23"/>
        <v>24.197593470879216</v>
      </c>
      <c r="L114" s="57">
        <f t="shared" si="23"/>
        <v>29.240280467295811</v>
      </c>
      <c r="M114" s="116">
        <f t="shared" si="23"/>
        <v>33.615525111286139</v>
      </c>
    </row>
    <row r="116" spans="2:16" ht="15.75" thickBot="1" x14ac:dyDescent="0.3">
      <c r="B116" s="9" t="s">
        <v>78</v>
      </c>
      <c r="C116" s="26" t="str">
        <f>IF($M$1="English",TitleTable!C$5,TitleTable!B$5)</f>
        <v>Oil:</v>
      </c>
      <c r="D116" s="27" t="s">
        <v>1</v>
      </c>
      <c r="E116" s="28"/>
      <c r="F116" s="26" t="str">
        <f>IF($M$1="English",TitleTable!C$18,TitleTable!B$18)</f>
        <v>Date:</v>
      </c>
      <c r="G116" s="29"/>
      <c r="H116" s="30"/>
      <c r="I116" s="26" t="str">
        <f>IF($M$1="English",TitleTable!C$21,TitleTable!B$21)</f>
        <v>Oil temperature</v>
      </c>
      <c r="K116" s="27">
        <v>50</v>
      </c>
      <c r="L116" s="94" t="s">
        <v>106</v>
      </c>
      <c r="M116" s="31" t="str">
        <f>IF(OR(MAX(D120:M120)&gt;51,MIN(D120:M120)&lt;49),"O/Temp error","")</f>
        <v>O/Temp error</v>
      </c>
    </row>
    <row r="117" spans="2:16" ht="15" thickBot="1" x14ac:dyDescent="0.25">
      <c r="B117" s="32" t="str">
        <f>IF($M$1="English",TitleTable!C$6,TitleTable!B$6)</f>
        <v>Speed</v>
      </c>
      <c r="C117" s="95" t="s">
        <v>36</v>
      </c>
      <c r="D117" s="33">
        <v>650</v>
      </c>
      <c r="E117" s="34">
        <v>800</v>
      </c>
      <c r="F117" s="34">
        <v>1000</v>
      </c>
      <c r="G117" s="34">
        <v>1200</v>
      </c>
      <c r="H117" s="34">
        <v>1400</v>
      </c>
      <c r="I117" s="34">
        <v>1600</v>
      </c>
      <c r="J117" s="34">
        <v>1800</v>
      </c>
      <c r="K117" s="34">
        <v>2000</v>
      </c>
      <c r="L117" s="34">
        <v>2400</v>
      </c>
      <c r="M117" s="35">
        <v>2800</v>
      </c>
    </row>
    <row r="118" spans="2:16" x14ac:dyDescent="0.2">
      <c r="B118" s="36" t="str">
        <f>IF($M$1="English",TitleTable!C$7,TitleTable!B$7)</f>
        <v>Torque</v>
      </c>
      <c r="C118" s="96" t="s">
        <v>268</v>
      </c>
      <c r="D118" s="99"/>
      <c r="E118" s="38"/>
      <c r="F118" s="38"/>
      <c r="G118" s="38"/>
      <c r="H118" s="38"/>
      <c r="I118" s="38"/>
      <c r="J118" s="38"/>
      <c r="K118" s="37"/>
      <c r="L118" s="37"/>
      <c r="M118" s="100"/>
    </row>
    <row r="119" spans="2:16" ht="15" x14ac:dyDescent="0.2">
      <c r="B119" s="39" t="str">
        <f>IF($M$1="English",TitleTable!C$8,TitleTable!B$8)</f>
        <v>Water outlet</v>
      </c>
      <c r="C119" s="162" t="s">
        <v>264</v>
      </c>
      <c r="D119" s="101"/>
      <c r="E119" s="40"/>
      <c r="F119" s="40"/>
      <c r="G119" s="40"/>
      <c r="H119" s="40"/>
      <c r="I119" s="40"/>
      <c r="J119" s="40"/>
      <c r="K119" s="40"/>
      <c r="L119" s="40"/>
      <c r="M119" s="102"/>
    </row>
    <row r="120" spans="2:16" ht="15" x14ac:dyDescent="0.2">
      <c r="B120" s="39" t="str">
        <f>IF($M$1="English",TitleTable!C$9,TitleTable!B$9)</f>
        <v>Gallary oil temperature</v>
      </c>
      <c r="C120" s="161" t="s">
        <v>264</v>
      </c>
      <c r="D120" s="101"/>
      <c r="E120" s="40"/>
      <c r="F120" s="40"/>
      <c r="G120" s="41"/>
      <c r="H120" s="40"/>
      <c r="I120" s="40"/>
      <c r="J120" s="40"/>
      <c r="K120" s="40"/>
      <c r="L120" s="40"/>
      <c r="M120" s="102"/>
      <c r="O120" s="195"/>
      <c r="P120" s="195"/>
    </row>
    <row r="121" spans="2:16" ht="15" thickBot="1" x14ac:dyDescent="0.25">
      <c r="B121" s="42" t="str">
        <f>IF($M$1="English",TitleTable!C$10,TitleTable!B$10)</f>
        <v>Oil pressure</v>
      </c>
      <c r="C121" s="49" t="s">
        <v>16</v>
      </c>
      <c r="D121" s="103"/>
      <c r="E121" s="43"/>
      <c r="F121" s="43"/>
      <c r="G121" s="43"/>
      <c r="H121" s="43"/>
      <c r="I121" s="44"/>
      <c r="J121" s="44"/>
      <c r="K121" s="43"/>
      <c r="L121" s="43"/>
      <c r="M121" s="104"/>
    </row>
    <row r="122" spans="2:16" ht="15" x14ac:dyDescent="0.2">
      <c r="B122" s="45" t="str">
        <f>IF($M$1="English",TitleTable!C$11,TitleTable!B$11)</f>
        <v>Room temperature</v>
      </c>
      <c r="C122" s="161" t="s">
        <v>264</v>
      </c>
      <c r="D122" s="105"/>
      <c r="E122" s="46"/>
      <c r="F122" s="46"/>
      <c r="G122" s="46"/>
      <c r="H122" s="46"/>
      <c r="I122" s="46"/>
      <c r="J122" s="46"/>
      <c r="K122" s="46"/>
      <c r="L122" s="46"/>
      <c r="M122" s="106"/>
    </row>
    <row r="123" spans="2:16" x14ac:dyDescent="0.2">
      <c r="B123" s="39" t="str">
        <f>IF($M$1="English",TitleTable!C$12,TitleTable!B$12)</f>
        <v>Relative humidity</v>
      </c>
      <c r="C123" s="47" t="s">
        <v>266</v>
      </c>
      <c r="D123" s="107"/>
      <c r="E123" s="48"/>
      <c r="F123" s="48"/>
      <c r="G123" s="48"/>
      <c r="H123" s="48"/>
      <c r="I123" s="48"/>
      <c r="J123" s="48"/>
      <c r="K123" s="48"/>
      <c r="L123" s="48"/>
      <c r="M123" s="108"/>
    </row>
    <row r="124" spans="2:16" ht="15" thickBot="1" x14ac:dyDescent="0.25">
      <c r="B124" s="42" t="str">
        <f>IF($M$1="English",TitleTable!C$13,TitleTable!B$13)</f>
        <v>Atmospheric pressure</v>
      </c>
      <c r="C124" s="49" t="s">
        <v>18</v>
      </c>
      <c r="D124" s="109"/>
      <c r="E124" s="50"/>
      <c r="F124" s="50"/>
      <c r="G124" s="50"/>
      <c r="H124" s="50"/>
      <c r="I124" s="50"/>
      <c r="J124" s="50"/>
      <c r="K124" s="50"/>
      <c r="L124" s="50"/>
      <c r="M124" s="110"/>
    </row>
    <row r="125" spans="2:16" ht="15" thickBot="1" x14ac:dyDescent="0.25">
      <c r="B125" s="51" t="str">
        <f>IF($M$1="English",TitleTable!C$14,TitleTable!B$14)</f>
        <v>Absolute humidity</v>
      </c>
      <c r="C125" s="97" t="s">
        <v>0</v>
      </c>
      <c r="D125" s="111">
        <f>D122+273.15</f>
        <v>273.14999999999998</v>
      </c>
      <c r="E125" s="52">
        <f t="shared" ref="E125:M125" si="24">E122+273.15</f>
        <v>273.14999999999998</v>
      </c>
      <c r="F125" s="52">
        <f t="shared" si="24"/>
        <v>273.14999999999998</v>
      </c>
      <c r="G125" s="52">
        <f t="shared" si="24"/>
        <v>273.14999999999998</v>
      </c>
      <c r="H125" s="52">
        <f t="shared" si="24"/>
        <v>273.14999999999998</v>
      </c>
      <c r="I125" s="52">
        <f t="shared" si="24"/>
        <v>273.14999999999998</v>
      </c>
      <c r="J125" s="52">
        <f t="shared" si="24"/>
        <v>273.14999999999998</v>
      </c>
      <c r="K125" s="52">
        <f t="shared" si="24"/>
        <v>273.14999999999998</v>
      </c>
      <c r="L125" s="52">
        <f t="shared" si="24"/>
        <v>273.14999999999998</v>
      </c>
      <c r="M125" s="112">
        <f t="shared" si="24"/>
        <v>273.14999999999998</v>
      </c>
    </row>
    <row r="126" spans="2:16" ht="16.5" x14ac:dyDescent="0.2">
      <c r="B126" s="53" t="str">
        <f>IF($M$1="English",TitleTable!C$15,TitleTable!B$15)</f>
        <v>Air density</v>
      </c>
      <c r="C126" s="54" t="s">
        <v>267</v>
      </c>
      <c r="D126" s="113" t="e">
        <f>(1.2931*273.15/(D125))*(D124/1013.25)*(1-0.378*(D123/100)*(EXP(-6096.9385*(D125)^-1+21.2409642-2.711193*10^-2*(D125)+1.673952*10^-5*(D125)^2+2.433502*LN((D125))))/100/D124)</f>
        <v>#DIV/0!</v>
      </c>
      <c r="E126" s="55" t="e">
        <f t="shared" ref="E126:M126" si="25">(1.2931*273.15/(E125))*(E124/1013.25)*(1-0.378*(E123/100)*(EXP(-6096.9385*(E125)^-1+21.2409642-2.711193*10^-2*(E125)+1.673952*10^-5*(E125)^2+2.433502*LN((E125))))/100/E124)</f>
        <v>#DIV/0!</v>
      </c>
      <c r="F126" s="55" t="e">
        <f t="shared" si="25"/>
        <v>#DIV/0!</v>
      </c>
      <c r="G126" s="55" t="e">
        <f t="shared" si="25"/>
        <v>#DIV/0!</v>
      </c>
      <c r="H126" s="55" t="e">
        <f t="shared" si="25"/>
        <v>#DIV/0!</v>
      </c>
      <c r="I126" s="55" t="e">
        <f t="shared" si="25"/>
        <v>#DIV/0!</v>
      </c>
      <c r="J126" s="55" t="e">
        <f t="shared" si="25"/>
        <v>#DIV/0!</v>
      </c>
      <c r="K126" s="55" t="e">
        <f t="shared" si="25"/>
        <v>#DIV/0!</v>
      </c>
      <c r="L126" s="55" t="e">
        <f t="shared" si="25"/>
        <v>#DIV/0!</v>
      </c>
      <c r="M126" s="114" t="e">
        <f t="shared" si="25"/>
        <v>#DIV/0!</v>
      </c>
    </row>
    <row r="127" spans="2:16" ht="15.75" thickBot="1" x14ac:dyDescent="0.2">
      <c r="B127" s="56" t="str">
        <f>IF($M$1="English",TitleTable!C$16,TitleTable!B$16)</f>
        <v>Adjusted torque by air density</v>
      </c>
      <c r="C127" s="98" t="s">
        <v>34</v>
      </c>
      <c r="D127" s="115" t="e">
        <f t="shared" ref="D127:M127" si="26">((1.175-D126)*IF(OR($K116=80,$K116="80℃"),D$8,D$7))+D118</f>
        <v>#DIV/0!</v>
      </c>
      <c r="E127" s="57" t="e">
        <f t="shared" si="26"/>
        <v>#DIV/0!</v>
      </c>
      <c r="F127" s="57" t="e">
        <f t="shared" si="26"/>
        <v>#DIV/0!</v>
      </c>
      <c r="G127" s="57" t="e">
        <f t="shared" si="26"/>
        <v>#DIV/0!</v>
      </c>
      <c r="H127" s="57" t="e">
        <f t="shared" si="26"/>
        <v>#DIV/0!</v>
      </c>
      <c r="I127" s="57" t="e">
        <f t="shared" si="26"/>
        <v>#DIV/0!</v>
      </c>
      <c r="J127" s="57" t="e">
        <f t="shared" si="26"/>
        <v>#DIV/0!</v>
      </c>
      <c r="K127" s="57" t="e">
        <f t="shared" si="26"/>
        <v>#DIV/0!</v>
      </c>
      <c r="L127" s="57" t="e">
        <f t="shared" si="26"/>
        <v>#DIV/0!</v>
      </c>
      <c r="M127" s="116" t="e">
        <f t="shared" si="26"/>
        <v>#DIV/0!</v>
      </c>
    </row>
    <row r="128" spans="2:16" x14ac:dyDescent="0.2">
      <c r="B128" s="11"/>
      <c r="C128" s="11"/>
      <c r="D128" s="11"/>
      <c r="E128" s="11"/>
      <c r="F128" s="11"/>
      <c r="G128" s="11"/>
      <c r="H128" s="11"/>
      <c r="I128" s="11"/>
      <c r="J128" s="11"/>
      <c r="K128" s="11"/>
      <c r="L128" s="11"/>
      <c r="M128" s="11"/>
    </row>
    <row r="129" spans="2:16" ht="15.75" thickBot="1" x14ac:dyDescent="0.3">
      <c r="B129" s="9" t="s">
        <v>80</v>
      </c>
      <c r="C129" s="26" t="str">
        <f>IF($M$1="English",TitleTable!C$5,TitleTable!B$5)</f>
        <v>Oil:</v>
      </c>
      <c r="D129" s="28" t="str">
        <f>D116</f>
        <v>JASO BC</v>
      </c>
      <c r="E129" s="28"/>
      <c r="F129" s="26" t="str">
        <f>IF($M$1="English",TitleTable!C$18,TitleTable!B$18)</f>
        <v>Date:</v>
      </c>
      <c r="G129" s="29"/>
      <c r="H129" s="30"/>
      <c r="I129" s="26" t="str">
        <f>IF($M$1="English",TitleTable!C$21,TitleTable!B$21)</f>
        <v>Oil temperature</v>
      </c>
      <c r="K129" s="27">
        <v>80</v>
      </c>
      <c r="L129" s="94" t="s">
        <v>106</v>
      </c>
      <c r="M129" s="31" t="str">
        <f>IF(OR(MAX(D133:M133)&gt;81,MIN(D133:M133)&lt;79),"O/Temp error","")</f>
        <v>O/Temp error</v>
      </c>
    </row>
    <row r="130" spans="2:16" ht="15" thickBot="1" x14ac:dyDescent="0.25">
      <c r="B130" s="58" t="str">
        <f>IF($M$1="English",TitleTable!C$6,TitleTable!B$6)</f>
        <v>Speed</v>
      </c>
      <c r="C130" s="117" t="s">
        <v>35</v>
      </c>
      <c r="D130" s="59">
        <v>650</v>
      </c>
      <c r="E130" s="60">
        <v>800</v>
      </c>
      <c r="F130" s="60">
        <v>1000</v>
      </c>
      <c r="G130" s="60">
        <v>1200</v>
      </c>
      <c r="H130" s="60">
        <v>1400</v>
      </c>
      <c r="I130" s="60">
        <v>1600</v>
      </c>
      <c r="J130" s="60">
        <v>1800</v>
      </c>
      <c r="K130" s="60">
        <v>2000</v>
      </c>
      <c r="L130" s="60">
        <v>2400</v>
      </c>
      <c r="M130" s="61">
        <v>2800</v>
      </c>
    </row>
    <row r="131" spans="2:16" x14ac:dyDescent="0.2">
      <c r="B131" s="62" t="str">
        <f>IF($M$1="English",TitleTable!C$7,TitleTable!B$7)</f>
        <v>Torque</v>
      </c>
      <c r="C131" s="118" t="s">
        <v>268</v>
      </c>
      <c r="D131" s="99"/>
      <c r="E131" s="38"/>
      <c r="F131" s="38"/>
      <c r="G131" s="38"/>
      <c r="H131" s="38"/>
      <c r="I131" s="38"/>
      <c r="J131" s="38"/>
      <c r="K131" s="37"/>
      <c r="L131" s="37"/>
      <c r="M131" s="100"/>
    </row>
    <row r="132" spans="2:16" x14ac:dyDescent="0.2">
      <c r="B132" s="63" t="str">
        <f>IF($M$1="English",TitleTable!C$8,TitleTable!B$8)</f>
        <v>Water outlet</v>
      </c>
      <c r="C132" s="67" t="s">
        <v>263</v>
      </c>
      <c r="D132" s="101"/>
      <c r="E132" s="40"/>
      <c r="F132" s="40"/>
      <c r="G132" s="40"/>
      <c r="H132" s="40"/>
      <c r="I132" s="40"/>
      <c r="J132" s="40"/>
      <c r="K132" s="40"/>
      <c r="L132" s="40"/>
      <c r="M132" s="102"/>
      <c r="O132" s="195"/>
      <c r="P132" s="195"/>
    </row>
    <row r="133" spans="2:16" x14ac:dyDescent="0.2">
      <c r="B133" s="63" t="str">
        <f>IF($M$1="English",TitleTable!C$9,TitleTable!B$9)</f>
        <v>Gallary oil temperature</v>
      </c>
      <c r="C133" s="67" t="s">
        <v>263</v>
      </c>
      <c r="D133" s="101"/>
      <c r="E133" s="40"/>
      <c r="F133" s="40"/>
      <c r="G133" s="41"/>
      <c r="H133" s="40"/>
      <c r="I133" s="40"/>
      <c r="J133" s="40"/>
      <c r="K133" s="40"/>
      <c r="L133" s="40"/>
      <c r="M133" s="102"/>
    </row>
    <row r="134" spans="2:16" ht="15" thickBot="1" x14ac:dyDescent="0.25">
      <c r="B134" s="64" t="str">
        <f>IF($M$1="English",TitleTable!C$10,TitleTable!B$10)</f>
        <v>Oil pressure</v>
      </c>
      <c r="C134" s="68" t="s">
        <v>15</v>
      </c>
      <c r="D134" s="103"/>
      <c r="E134" s="43"/>
      <c r="F134" s="43"/>
      <c r="G134" s="43"/>
      <c r="H134" s="43"/>
      <c r="I134" s="44"/>
      <c r="J134" s="44"/>
      <c r="K134" s="43"/>
      <c r="L134" s="43"/>
      <c r="M134" s="104"/>
    </row>
    <row r="135" spans="2:16" x14ac:dyDescent="0.2">
      <c r="B135" s="65" t="str">
        <f>IF($M$1="English",TitleTable!C$11,TitleTable!B$11)</f>
        <v>Room temperature</v>
      </c>
      <c r="C135" s="66" t="s">
        <v>263</v>
      </c>
      <c r="D135" s="105"/>
      <c r="E135" s="46"/>
      <c r="F135" s="46"/>
      <c r="G135" s="46"/>
      <c r="H135" s="46"/>
      <c r="I135" s="46"/>
      <c r="J135" s="46"/>
      <c r="K135" s="46"/>
      <c r="L135" s="46"/>
      <c r="M135" s="106"/>
    </row>
    <row r="136" spans="2:16" x14ac:dyDescent="0.2">
      <c r="B136" s="63" t="str">
        <f>IF($M$1="English",TitleTable!C$12,TitleTable!B$12)</f>
        <v>Relative humidity</v>
      </c>
      <c r="C136" s="67" t="s">
        <v>265</v>
      </c>
      <c r="D136" s="107"/>
      <c r="E136" s="48"/>
      <c r="F136" s="48"/>
      <c r="G136" s="48"/>
      <c r="H136" s="48"/>
      <c r="I136" s="48"/>
      <c r="J136" s="48"/>
      <c r="K136" s="48"/>
      <c r="L136" s="48"/>
      <c r="M136" s="108"/>
    </row>
    <row r="137" spans="2:16" ht="15" thickBot="1" x14ac:dyDescent="0.25">
      <c r="B137" s="64" t="str">
        <f>IF($M$1="English",TitleTable!C$13,TitleTable!B$13)</f>
        <v>Atmospheric pressure</v>
      </c>
      <c r="C137" s="68" t="s">
        <v>17</v>
      </c>
      <c r="D137" s="109"/>
      <c r="E137" s="50"/>
      <c r="F137" s="50"/>
      <c r="G137" s="50"/>
      <c r="H137" s="50"/>
      <c r="I137" s="50"/>
      <c r="J137" s="50"/>
      <c r="K137" s="50"/>
      <c r="L137" s="50"/>
      <c r="M137" s="110"/>
    </row>
    <row r="138" spans="2:16" ht="15" thickBot="1" x14ac:dyDescent="0.25">
      <c r="B138" s="51" t="str">
        <f>IF($M$1="English",TitleTable!C$14,TitleTable!B$14)</f>
        <v>Absolute humidity</v>
      </c>
      <c r="C138" s="97" t="s">
        <v>19</v>
      </c>
      <c r="D138" s="111">
        <f>D135+273.15</f>
        <v>273.14999999999998</v>
      </c>
      <c r="E138" s="52">
        <f t="shared" ref="E138:M138" si="27">E135+273.15</f>
        <v>273.14999999999998</v>
      </c>
      <c r="F138" s="52">
        <f t="shared" si="27"/>
        <v>273.14999999999998</v>
      </c>
      <c r="G138" s="52">
        <f t="shared" si="27"/>
        <v>273.14999999999998</v>
      </c>
      <c r="H138" s="52">
        <f t="shared" si="27"/>
        <v>273.14999999999998</v>
      </c>
      <c r="I138" s="52">
        <f t="shared" si="27"/>
        <v>273.14999999999998</v>
      </c>
      <c r="J138" s="52">
        <f t="shared" si="27"/>
        <v>273.14999999999998</v>
      </c>
      <c r="K138" s="52">
        <f t="shared" si="27"/>
        <v>273.14999999999998</v>
      </c>
      <c r="L138" s="52">
        <f t="shared" si="27"/>
        <v>273.14999999999998</v>
      </c>
      <c r="M138" s="112">
        <f t="shared" si="27"/>
        <v>273.14999999999998</v>
      </c>
    </row>
    <row r="139" spans="2:16" ht="16.5" x14ac:dyDescent="0.2">
      <c r="B139" s="53" t="str">
        <f>IF($M$1="English",TitleTable!C$15,TitleTable!B$15)</f>
        <v>Air density</v>
      </c>
      <c r="C139" s="54" t="s">
        <v>269</v>
      </c>
      <c r="D139" s="113" t="e">
        <f>(1.2931*273.15/(D138))*(D137/1013.25)*(1-0.378*(D136/100)*(EXP(-6096.9385*(D138)^-1+21.2409642-2.711193*10^-2*(D138)+1.673952*10^-5*(D138)^2+2.433502*LN((D138))))/100/D137)</f>
        <v>#DIV/0!</v>
      </c>
      <c r="E139" s="55" t="e">
        <f t="shared" ref="E139:M139" si="28">(1.2931*273.15/(E138))*(E137/1013.25)*(1-0.378*(E136/100)*(EXP(-6096.9385*(E138)^-1+21.2409642-2.711193*10^-2*(E138)+1.673952*10^-5*(E138)^2+2.433502*LN((E138))))/100/E137)</f>
        <v>#DIV/0!</v>
      </c>
      <c r="F139" s="55" t="e">
        <f t="shared" si="28"/>
        <v>#DIV/0!</v>
      </c>
      <c r="G139" s="55" t="e">
        <f t="shared" si="28"/>
        <v>#DIV/0!</v>
      </c>
      <c r="H139" s="55" t="e">
        <f t="shared" si="28"/>
        <v>#DIV/0!</v>
      </c>
      <c r="I139" s="55" t="e">
        <f t="shared" si="28"/>
        <v>#DIV/0!</v>
      </c>
      <c r="J139" s="55" t="e">
        <f t="shared" si="28"/>
        <v>#DIV/0!</v>
      </c>
      <c r="K139" s="55" t="e">
        <f t="shared" si="28"/>
        <v>#DIV/0!</v>
      </c>
      <c r="L139" s="55" t="e">
        <f t="shared" si="28"/>
        <v>#DIV/0!</v>
      </c>
      <c r="M139" s="114" t="e">
        <f t="shared" si="28"/>
        <v>#DIV/0!</v>
      </c>
    </row>
    <row r="140" spans="2:16" ht="15.75" thickBot="1" x14ac:dyDescent="0.2">
      <c r="B140" s="56" t="str">
        <f>IF($M$1="English",TitleTable!C$16,TitleTable!B$16)</f>
        <v>Adjusted torque by air density</v>
      </c>
      <c r="C140" s="98" t="s">
        <v>34</v>
      </c>
      <c r="D140" s="115" t="e">
        <f t="shared" ref="D140:M140" si="29">((1.175-D139)*IF(OR($K129=80,$K129="80℃"),D$8,D$7))+D131</f>
        <v>#DIV/0!</v>
      </c>
      <c r="E140" s="57" t="e">
        <f t="shared" si="29"/>
        <v>#DIV/0!</v>
      </c>
      <c r="F140" s="57" t="e">
        <f t="shared" si="29"/>
        <v>#DIV/0!</v>
      </c>
      <c r="G140" s="57" t="e">
        <f t="shared" si="29"/>
        <v>#DIV/0!</v>
      </c>
      <c r="H140" s="57" t="e">
        <f t="shared" si="29"/>
        <v>#DIV/0!</v>
      </c>
      <c r="I140" s="57" t="e">
        <f t="shared" si="29"/>
        <v>#DIV/0!</v>
      </c>
      <c r="J140" s="57" t="e">
        <f t="shared" si="29"/>
        <v>#DIV/0!</v>
      </c>
      <c r="K140" s="57" t="e">
        <f t="shared" si="29"/>
        <v>#DIV/0!</v>
      </c>
      <c r="L140" s="57" t="e">
        <f t="shared" si="29"/>
        <v>#DIV/0!</v>
      </c>
      <c r="M140" s="116" t="e">
        <f t="shared" si="29"/>
        <v>#DIV/0!</v>
      </c>
    </row>
    <row r="142" spans="2:16" ht="15.75" thickBot="1" x14ac:dyDescent="0.3">
      <c r="B142" s="9" t="s">
        <v>74</v>
      </c>
      <c r="C142" s="26" t="str">
        <f>IF($M$1="English",TitleTable!C$5,TitleTable!B$5)</f>
        <v>Oil:</v>
      </c>
      <c r="D142" s="78"/>
      <c r="E142" s="28"/>
      <c r="F142" s="26" t="str">
        <f>IF($M$1="English",TitleTable!C$18,TitleTable!B$18)</f>
        <v>Date:</v>
      </c>
      <c r="G142" s="29"/>
      <c r="H142" s="30"/>
      <c r="I142" s="26" t="str">
        <f>IF($M$1="English",TitleTable!C$21,TitleTable!B$21)</f>
        <v>Oil temperature</v>
      </c>
      <c r="K142" s="27">
        <v>50</v>
      </c>
      <c r="L142" s="94" t="s">
        <v>106</v>
      </c>
      <c r="M142" s="31" t="str">
        <f>IF(OR(MAX(D146:M146)&gt;51,MIN(D146:M146)&lt;49),"O/Temp error","")</f>
        <v>O/Temp error</v>
      </c>
    </row>
    <row r="143" spans="2:16" ht="15" thickBot="1" x14ac:dyDescent="0.25">
      <c r="B143" s="32" t="str">
        <f>IF($M$1="English",TitleTable!C$6,TitleTable!B$6)</f>
        <v>Speed</v>
      </c>
      <c r="C143" s="95" t="s">
        <v>36</v>
      </c>
      <c r="D143" s="33">
        <v>650</v>
      </c>
      <c r="E143" s="34">
        <v>800</v>
      </c>
      <c r="F143" s="34">
        <v>1000</v>
      </c>
      <c r="G143" s="34">
        <v>1200</v>
      </c>
      <c r="H143" s="34">
        <v>1400</v>
      </c>
      <c r="I143" s="34">
        <v>1600</v>
      </c>
      <c r="J143" s="34">
        <v>1800</v>
      </c>
      <c r="K143" s="34">
        <v>2000</v>
      </c>
      <c r="L143" s="34">
        <v>2400</v>
      </c>
      <c r="M143" s="35">
        <v>2800</v>
      </c>
    </row>
    <row r="144" spans="2:16" x14ac:dyDescent="0.2">
      <c r="B144" s="36" t="str">
        <f>IF($M$1="English",TitleTable!C$7,TitleTable!B$7)</f>
        <v>Torque</v>
      </c>
      <c r="C144" s="96" t="s">
        <v>268</v>
      </c>
      <c r="D144" s="99"/>
      <c r="E144" s="38"/>
      <c r="F144" s="38"/>
      <c r="G144" s="38"/>
      <c r="H144" s="38"/>
      <c r="I144" s="38"/>
      <c r="J144" s="38"/>
      <c r="K144" s="37"/>
      <c r="L144" s="37"/>
      <c r="M144" s="100"/>
    </row>
    <row r="145" spans="2:16" ht="15" x14ac:dyDescent="0.2">
      <c r="B145" s="39" t="str">
        <f>IF($M$1="English",TitleTable!C$8,TitleTable!B$8)</f>
        <v>Water outlet</v>
      </c>
      <c r="C145" s="162" t="s">
        <v>264</v>
      </c>
      <c r="D145" s="101"/>
      <c r="E145" s="40"/>
      <c r="F145" s="40"/>
      <c r="G145" s="40"/>
      <c r="H145" s="40"/>
      <c r="I145" s="40"/>
      <c r="J145" s="40"/>
      <c r="K145" s="40"/>
      <c r="L145" s="40"/>
      <c r="M145" s="102"/>
    </row>
    <row r="146" spans="2:16" ht="15" x14ac:dyDescent="0.2">
      <c r="B146" s="39" t="str">
        <f>IF($M$1="English",TitleTable!C$9,TitleTable!B$9)</f>
        <v>Gallary oil temperature</v>
      </c>
      <c r="C146" s="161" t="s">
        <v>264</v>
      </c>
      <c r="D146" s="101"/>
      <c r="E146" s="40"/>
      <c r="F146" s="40"/>
      <c r="G146" s="41"/>
      <c r="H146" s="40"/>
      <c r="I146" s="40"/>
      <c r="J146" s="40"/>
      <c r="K146" s="40"/>
      <c r="L146" s="40"/>
      <c r="M146" s="102"/>
      <c r="O146" s="195"/>
      <c r="P146" s="195"/>
    </row>
    <row r="147" spans="2:16" ht="15" thickBot="1" x14ac:dyDescent="0.25">
      <c r="B147" s="42" t="str">
        <f>IF($M$1="English",TitleTable!C$10,TitleTable!B$10)</f>
        <v>Oil pressure</v>
      </c>
      <c r="C147" s="49" t="s">
        <v>16</v>
      </c>
      <c r="D147" s="103"/>
      <c r="E147" s="43"/>
      <c r="F147" s="43"/>
      <c r="G147" s="43"/>
      <c r="H147" s="43"/>
      <c r="I147" s="44"/>
      <c r="J147" s="44"/>
      <c r="K147" s="43"/>
      <c r="L147" s="43"/>
      <c r="M147" s="104"/>
    </row>
    <row r="148" spans="2:16" ht="15" x14ac:dyDescent="0.2">
      <c r="B148" s="45" t="str">
        <f>IF($M$1="English",TitleTable!C$11,TitleTable!B$11)</f>
        <v>Room temperature</v>
      </c>
      <c r="C148" s="161" t="s">
        <v>264</v>
      </c>
      <c r="D148" s="105"/>
      <c r="E148" s="46"/>
      <c r="F148" s="46"/>
      <c r="G148" s="46"/>
      <c r="H148" s="46"/>
      <c r="I148" s="46"/>
      <c r="J148" s="46"/>
      <c r="K148" s="46"/>
      <c r="L148" s="46"/>
      <c r="M148" s="106"/>
    </row>
    <row r="149" spans="2:16" x14ac:dyDescent="0.2">
      <c r="B149" s="39" t="str">
        <f>IF($M$1="English",TitleTable!C$12,TitleTable!B$12)</f>
        <v>Relative humidity</v>
      </c>
      <c r="C149" s="47" t="s">
        <v>266</v>
      </c>
      <c r="D149" s="107"/>
      <c r="E149" s="48"/>
      <c r="F149" s="48"/>
      <c r="G149" s="48"/>
      <c r="H149" s="48"/>
      <c r="I149" s="48"/>
      <c r="J149" s="48"/>
      <c r="K149" s="48"/>
      <c r="L149" s="48"/>
      <c r="M149" s="108"/>
    </row>
    <row r="150" spans="2:16" ht="15" thickBot="1" x14ac:dyDescent="0.25">
      <c r="B150" s="42" t="str">
        <f>IF($M$1="English",TitleTable!C$13,TitleTable!B$13)</f>
        <v>Atmospheric pressure</v>
      </c>
      <c r="C150" s="49" t="s">
        <v>18</v>
      </c>
      <c r="D150" s="109"/>
      <c r="E150" s="50"/>
      <c r="F150" s="50"/>
      <c r="G150" s="50"/>
      <c r="H150" s="50"/>
      <c r="I150" s="50"/>
      <c r="J150" s="50"/>
      <c r="K150" s="50"/>
      <c r="L150" s="50"/>
      <c r="M150" s="110"/>
    </row>
    <row r="151" spans="2:16" ht="15" thickBot="1" x14ac:dyDescent="0.25">
      <c r="B151" s="51" t="str">
        <f>IF($M$1="English",TitleTable!C$14,TitleTable!B$14)</f>
        <v>Absolute humidity</v>
      </c>
      <c r="C151" s="97" t="s">
        <v>0</v>
      </c>
      <c r="D151" s="111">
        <f>D148+273.15</f>
        <v>273.14999999999998</v>
      </c>
      <c r="E151" s="52">
        <f t="shared" ref="E151:M151" si="30">E148+273.15</f>
        <v>273.14999999999998</v>
      </c>
      <c r="F151" s="52">
        <f t="shared" si="30"/>
        <v>273.14999999999998</v>
      </c>
      <c r="G151" s="52">
        <f t="shared" si="30"/>
        <v>273.14999999999998</v>
      </c>
      <c r="H151" s="52">
        <f t="shared" si="30"/>
        <v>273.14999999999998</v>
      </c>
      <c r="I151" s="52">
        <f t="shared" si="30"/>
        <v>273.14999999999998</v>
      </c>
      <c r="J151" s="52">
        <f t="shared" si="30"/>
        <v>273.14999999999998</v>
      </c>
      <c r="K151" s="52">
        <f t="shared" si="30"/>
        <v>273.14999999999998</v>
      </c>
      <c r="L151" s="52">
        <f t="shared" si="30"/>
        <v>273.14999999999998</v>
      </c>
      <c r="M151" s="112">
        <f t="shared" si="30"/>
        <v>273.14999999999998</v>
      </c>
    </row>
    <row r="152" spans="2:16" ht="16.5" x14ac:dyDescent="0.2">
      <c r="B152" s="53" t="str">
        <f>IF($M$1="English",TitleTable!C$15,TitleTable!B$15)</f>
        <v>Air density</v>
      </c>
      <c r="C152" s="54" t="s">
        <v>267</v>
      </c>
      <c r="D152" s="113" t="e">
        <f>(1.2931*273.15/(D151))*(D150/1013.25)*(1-0.378*(D149/100)*(EXP(-6096.9385*(D151)^-1+21.2409642-2.711193*10^-2*(D151)+1.673952*10^-5*(D151)^2+2.433502*LN((D151))))/100/D150)</f>
        <v>#DIV/0!</v>
      </c>
      <c r="E152" s="55" t="e">
        <f t="shared" ref="E152:M152" si="31">(1.2931*273.15/(E151))*(E150/1013.25)*(1-0.378*(E149/100)*(EXP(-6096.9385*(E151)^-1+21.2409642-2.711193*10^-2*(E151)+1.673952*10^-5*(E151)^2+2.433502*LN((E151))))/100/E150)</f>
        <v>#DIV/0!</v>
      </c>
      <c r="F152" s="55" t="e">
        <f t="shared" si="31"/>
        <v>#DIV/0!</v>
      </c>
      <c r="G152" s="55" t="e">
        <f t="shared" si="31"/>
        <v>#DIV/0!</v>
      </c>
      <c r="H152" s="55" t="e">
        <f t="shared" si="31"/>
        <v>#DIV/0!</v>
      </c>
      <c r="I152" s="55" t="e">
        <f t="shared" si="31"/>
        <v>#DIV/0!</v>
      </c>
      <c r="J152" s="55" t="e">
        <f t="shared" si="31"/>
        <v>#DIV/0!</v>
      </c>
      <c r="K152" s="55" t="e">
        <f t="shared" si="31"/>
        <v>#DIV/0!</v>
      </c>
      <c r="L152" s="55" t="e">
        <f t="shared" si="31"/>
        <v>#DIV/0!</v>
      </c>
      <c r="M152" s="114" t="e">
        <f t="shared" si="31"/>
        <v>#DIV/0!</v>
      </c>
    </row>
    <row r="153" spans="2:16" ht="15.75" thickBot="1" x14ac:dyDescent="0.2">
      <c r="B153" s="56" t="str">
        <f>IF($M$1="English",TitleTable!C$16,TitleTable!B$16)</f>
        <v>Adjusted torque by air density</v>
      </c>
      <c r="C153" s="98" t="s">
        <v>34</v>
      </c>
      <c r="D153" s="115" t="e">
        <f t="shared" ref="D153:M153" si="32">((1.175-D152)*IF(OR($K142=80,$K142="80℃"),D$8,D$7))+D144</f>
        <v>#DIV/0!</v>
      </c>
      <c r="E153" s="57" t="e">
        <f t="shared" si="32"/>
        <v>#DIV/0!</v>
      </c>
      <c r="F153" s="57" t="e">
        <f t="shared" si="32"/>
        <v>#DIV/0!</v>
      </c>
      <c r="G153" s="57" t="e">
        <f t="shared" si="32"/>
        <v>#DIV/0!</v>
      </c>
      <c r="H153" s="57" t="e">
        <f t="shared" si="32"/>
        <v>#DIV/0!</v>
      </c>
      <c r="I153" s="57" t="e">
        <f t="shared" si="32"/>
        <v>#DIV/0!</v>
      </c>
      <c r="J153" s="57" t="e">
        <f t="shared" si="32"/>
        <v>#DIV/0!</v>
      </c>
      <c r="K153" s="57" t="e">
        <f t="shared" si="32"/>
        <v>#DIV/0!</v>
      </c>
      <c r="L153" s="57" t="e">
        <f t="shared" si="32"/>
        <v>#DIV/0!</v>
      </c>
      <c r="M153" s="116" t="e">
        <f t="shared" si="32"/>
        <v>#DIV/0!</v>
      </c>
    </row>
    <row r="154" spans="2:16" x14ac:dyDescent="0.2">
      <c r="B154" s="11"/>
      <c r="C154" s="11"/>
      <c r="D154" s="11"/>
      <c r="E154" s="11"/>
      <c r="F154" s="11"/>
      <c r="G154" s="11"/>
      <c r="H154" s="11"/>
      <c r="I154" s="11"/>
      <c r="J154" s="11"/>
      <c r="K154" s="11"/>
      <c r="L154" s="11"/>
      <c r="M154" s="11"/>
    </row>
    <row r="155" spans="2:16" ht="15.75" thickBot="1" x14ac:dyDescent="0.3">
      <c r="B155" s="9" t="s">
        <v>76</v>
      </c>
      <c r="C155" s="26" t="str">
        <f>IF($M$1="English",TitleTable!C$5,TitleTable!B$5)</f>
        <v>Oil:</v>
      </c>
      <c r="D155" s="28">
        <f>D142</f>
        <v>0</v>
      </c>
      <c r="E155" s="28"/>
      <c r="F155" s="26" t="str">
        <f>IF($M$1="English",TitleTable!C$18,TitleTable!B$18)</f>
        <v>Date:</v>
      </c>
      <c r="G155" s="29"/>
      <c r="H155" s="30"/>
      <c r="I155" s="26" t="str">
        <f>IF($M$1="English",TitleTable!C$21,TitleTable!B$21)</f>
        <v>Oil temperature</v>
      </c>
      <c r="K155" s="27">
        <v>80</v>
      </c>
      <c r="L155" s="94" t="s">
        <v>106</v>
      </c>
      <c r="M155" s="31" t="str">
        <f>IF(OR(MAX(D159:M159)&gt;81,MIN(D159:M159)&lt;79),"O/Temp error","")</f>
        <v>O/Temp error</v>
      </c>
    </row>
    <row r="156" spans="2:16" ht="15" thickBot="1" x14ac:dyDescent="0.25">
      <c r="B156" s="58" t="str">
        <f>IF($M$1="English",TitleTable!C$6,TitleTable!B$6)</f>
        <v>Speed</v>
      </c>
      <c r="C156" s="117" t="s">
        <v>35</v>
      </c>
      <c r="D156" s="59">
        <v>650</v>
      </c>
      <c r="E156" s="60">
        <v>800</v>
      </c>
      <c r="F156" s="60">
        <v>1000</v>
      </c>
      <c r="G156" s="60">
        <v>1200</v>
      </c>
      <c r="H156" s="60">
        <v>1400</v>
      </c>
      <c r="I156" s="60">
        <v>1600</v>
      </c>
      <c r="J156" s="60">
        <v>1800</v>
      </c>
      <c r="K156" s="60">
        <v>2000</v>
      </c>
      <c r="L156" s="60">
        <v>2400</v>
      </c>
      <c r="M156" s="61">
        <v>2800</v>
      </c>
    </row>
    <row r="157" spans="2:16" x14ac:dyDescent="0.2">
      <c r="B157" s="62" t="str">
        <f>IF($M$1="English",TitleTable!C$7,TitleTable!B$7)</f>
        <v>Torque</v>
      </c>
      <c r="C157" s="118" t="s">
        <v>268</v>
      </c>
      <c r="D157" s="99"/>
      <c r="E157" s="38"/>
      <c r="F157" s="38"/>
      <c r="G157" s="38"/>
      <c r="H157" s="38"/>
      <c r="I157" s="38"/>
      <c r="J157" s="38"/>
      <c r="K157" s="37"/>
      <c r="L157" s="37"/>
      <c r="M157" s="100"/>
    </row>
    <row r="158" spans="2:16" x14ac:dyDescent="0.2">
      <c r="B158" s="63" t="str">
        <f>IF($M$1="English",TitleTable!C$8,TitleTable!B$8)</f>
        <v>Water outlet</v>
      </c>
      <c r="C158" s="67" t="s">
        <v>263</v>
      </c>
      <c r="D158" s="101"/>
      <c r="E158" s="40"/>
      <c r="F158" s="40"/>
      <c r="G158" s="40"/>
      <c r="H158" s="40"/>
      <c r="I158" s="40"/>
      <c r="J158" s="40"/>
      <c r="K158" s="40"/>
      <c r="L158" s="40"/>
      <c r="M158" s="102"/>
    </row>
    <row r="159" spans="2:16" x14ac:dyDescent="0.2">
      <c r="B159" s="63" t="str">
        <f>IF($M$1="English",TitleTable!C$9,TitleTable!B$9)</f>
        <v>Gallary oil temperature</v>
      </c>
      <c r="C159" s="67" t="s">
        <v>263</v>
      </c>
      <c r="D159" s="101"/>
      <c r="E159" s="40"/>
      <c r="F159" s="40"/>
      <c r="G159" s="41"/>
      <c r="H159" s="40"/>
      <c r="I159" s="40"/>
      <c r="J159" s="40"/>
      <c r="K159" s="40"/>
      <c r="L159" s="40"/>
      <c r="M159" s="102"/>
      <c r="O159" s="195"/>
      <c r="P159" s="195"/>
    </row>
    <row r="160" spans="2:16" ht="15" thickBot="1" x14ac:dyDescent="0.25">
      <c r="B160" s="64" t="str">
        <f>IF($M$1="English",TitleTable!C$10,TitleTable!B$10)</f>
        <v>Oil pressure</v>
      </c>
      <c r="C160" s="68" t="s">
        <v>15</v>
      </c>
      <c r="D160" s="103"/>
      <c r="E160" s="43"/>
      <c r="F160" s="43"/>
      <c r="G160" s="43"/>
      <c r="H160" s="43"/>
      <c r="I160" s="44"/>
      <c r="J160" s="44"/>
      <c r="K160" s="43"/>
      <c r="L160" s="43"/>
      <c r="M160" s="104"/>
    </row>
    <row r="161" spans="2:16" x14ac:dyDescent="0.2">
      <c r="B161" s="65" t="str">
        <f>IF($M$1="English",TitleTable!C$11,TitleTable!B$11)</f>
        <v>Room temperature</v>
      </c>
      <c r="C161" s="66" t="s">
        <v>263</v>
      </c>
      <c r="D161" s="105"/>
      <c r="E161" s="46"/>
      <c r="F161" s="46"/>
      <c r="G161" s="46"/>
      <c r="H161" s="46"/>
      <c r="I161" s="46"/>
      <c r="J161" s="46"/>
      <c r="K161" s="46"/>
      <c r="L161" s="46"/>
      <c r="M161" s="106"/>
    </row>
    <row r="162" spans="2:16" x14ac:dyDescent="0.2">
      <c r="B162" s="63" t="str">
        <f>IF($M$1="English",TitleTable!C$12,TitleTable!B$12)</f>
        <v>Relative humidity</v>
      </c>
      <c r="C162" s="67" t="s">
        <v>265</v>
      </c>
      <c r="D162" s="107"/>
      <c r="E162" s="48"/>
      <c r="F162" s="48"/>
      <c r="G162" s="48"/>
      <c r="H162" s="48"/>
      <c r="I162" s="48"/>
      <c r="J162" s="48"/>
      <c r="K162" s="48"/>
      <c r="L162" s="48"/>
      <c r="M162" s="108"/>
    </row>
    <row r="163" spans="2:16" ht="15" thickBot="1" x14ac:dyDescent="0.25">
      <c r="B163" s="64" t="str">
        <f>IF($M$1="English",TitleTable!C$13,TitleTable!B$13)</f>
        <v>Atmospheric pressure</v>
      </c>
      <c r="C163" s="68" t="s">
        <v>17</v>
      </c>
      <c r="D163" s="109"/>
      <c r="E163" s="50"/>
      <c r="F163" s="50"/>
      <c r="G163" s="50"/>
      <c r="H163" s="50"/>
      <c r="I163" s="50"/>
      <c r="J163" s="50"/>
      <c r="K163" s="50"/>
      <c r="L163" s="50"/>
      <c r="M163" s="110"/>
    </row>
    <row r="164" spans="2:16" ht="15" thickBot="1" x14ac:dyDescent="0.25">
      <c r="B164" s="51" t="str">
        <f>IF($M$1="English",TitleTable!C$14,TitleTable!B$14)</f>
        <v>Absolute humidity</v>
      </c>
      <c r="C164" s="97" t="s">
        <v>19</v>
      </c>
      <c r="D164" s="111">
        <f>D161+273.15</f>
        <v>273.14999999999998</v>
      </c>
      <c r="E164" s="52">
        <f t="shared" ref="E164:M164" si="33">E161+273.15</f>
        <v>273.14999999999998</v>
      </c>
      <c r="F164" s="52">
        <f t="shared" si="33"/>
        <v>273.14999999999998</v>
      </c>
      <c r="G164" s="52">
        <f t="shared" si="33"/>
        <v>273.14999999999998</v>
      </c>
      <c r="H164" s="52">
        <f t="shared" si="33"/>
        <v>273.14999999999998</v>
      </c>
      <c r="I164" s="52">
        <f t="shared" si="33"/>
        <v>273.14999999999998</v>
      </c>
      <c r="J164" s="52">
        <f t="shared" si="33"/>
        <v>273.14999999999998</v>
      </c>
      <c r="K164" s="52">
        <f t="shared" si="33"/>
        <v>273.14999999999998</v>
      </c>
      <c r="L164" s="52">
        <f t="shared" si="33"/>
        <v>273.14999999999998</v>
      </c>
      <c r="M164" s="112">
        <f t="shared" si="33"/>
        <v>273.14999999999998</v>
      </c>
    </row>
    <row r="165" spans="2:16" ht="16.5" x14ac:dyDescent="0.2">
      <c r="B165" s="53" t="str">
        <f>IF($M$1="English",TitleTable!C$15,TitleTable!B$15)</f>
        <v>Air density</v>
      </c>
      <c r="C165" s="54" t="s">
        <v>269</v>
      </c>
      <c r="D165" s="113" t="e">
        <f>(1.2931*273.15/(D164))*(D163/1013.25)*(1-0.378*(D162/100)*(EXP(-6096.9385*(D164)^-1+21.2409642-2.711193*10^-2*(D164)+1.673952*10^-5*(D164)^2+2.433502*LN((D164))))/100/D163)</f>
        <v>#DIV/0!</v>
      </c>
      <c r="E165" s="55" t="e">
        <f t="shared" ref="E165:M165" si="34">(1.2931*273.15/(E164))*(E163/1013.25)*(1-0.378*(E162/100)*(EXP(-6096.9385*(E164)^-1+21.2409642-2.711193*10^-2*(E164)+1.673952*10^-5*(E164)^2+2.433502*LN((E164))))/100/E163)</f>
        <v>#DIV/0!</v>
      </c>
      <c r="F165" s="55" t="e">
        <f t="shared" si="34"/>
        <v>#DIV/0!</v>
      </c>
      <c r="G165" s="55" t="e">
        <f t="shared" si="34"/>
        <v>#DIV/0!</v>
      </c>
      <c r="H165" s="55" t="e">
        <f t="shared" si="34"/>
        <v>#DIV/0!</v>
      </c>
      <c r="I165" s="55" t="e">
        <f t="shared" si="34"/>
        <v>#DIV/0!</v>
      </c>
      <c r="J165" s="55" t="e">
        <f t="shared" si="34"/>
        <v>#DIV/0!</v>
      </c>
      <c r="K165" s="55" t="e">
        <f t="shared" si="34"/>
        <v>#DIV/0!</v>
      </c>
      <c r="L165" s="55" t="e">
        <f t="shared" si="34"/>
        <v>#DIV/0!</v>
      </c>
      <c r="M165" s="114" t="e">
        <f t="shared" si="34"/>
        <v>#DIV/0!</v>
      </c>
    </row>
    <row r="166" spans="2:16" ht="15.75" thickBot="1" x14ac:dyDescent="0.2">
      <c r="B166" s="56" t="str">
        <f>IF($M$1="English",TitleTable!C$16,TitleTable!B$16)</f>
        <v>Adjusted torque by air density</v>
      </c>
      <c r="C166" s="98" t="s">
        <v>34</v>
      </c>
      <c r="D166" s="115" t="e">
        <f t="shared" ref="D166:M166" si="35">((1.175-D165)*IF(OR($K155=80,$K155="80℃"),D$8,D$7))+D157</f>
        <v>#DIV/0!</v>
      </c>
      <c r="E166" s="57" t="e">
        <f t="shared" si="35"/>
        <v>#DIV/0!</v>
      </c>
      <c r="F166" s="57" t="e">
        <f t="shared" si="35"/>
        <v>#DIV/0!</v>
      </c>
      <c r="G166" s="57" t="e">
        <f t="shared" si="35"/>
        <v>#DIV/0!</v>
      </c>
      <c r="H166" s="57" t="e">
        <f t="shared" si="35"/>
        <v>#DIV/0!</v>
      </c>
      <c r="I166" s="57" t="e">
        <f t="shared" si="35"/>
        <v>#DIV/0!</v>
      </c>
      <c r="J166" s="57" t="e">
        <f t="shared" si="35"/>
        <v>#DIV/0!</v>
      </c>
      <c r="K166" s="57" t="e">
        <f t="shared" si="35"/>
        <v>#DIV/0!</v>
      </c>
      <c r="L166" s="57" t="e">
        <f t="shared" si="35"/>
        <v>#DIV/0!</v>
      </c>
      <c r="M166" s="116" t="e">
        <f t="shared" si="35"/>
        <v>#DIV/0!</v>
      </c>
    </row>
    <row r="168" spans="2:16" ht="15.75" thickBot="1" x14ac:dyDescent="0.3">
      <c r="B168" s="9" t="s">
        <v>70</v>
      </c>
      <c r="C168" s="26" t="str">
        <f>IF($M$1="English",TitleTable!C$5,TitleTable!B$5)</f>
        <v>Oil:</v>
      </c>
      <c r="D168" s="27" t="s">
        <v>1</v>
      </c>
      <c r="E168" s="28"/>
      <c r="F168" s="26" t="str">
        <f>IF($M$1="English",TitleTable!C$18,TitleTable!B$18)</f>
        <v>Date:</v>
      </c>
      <c r="G168" s="168"/>
      <c r="H168" s="30"/>
      <c r="I168" s="26" t="str">
        <f>IF($M$1="English",TitleTable!C$21,TitleTable!B$21)</f>
        <v>Oil temperature</v>
      </c>
      <c r="K168" s="27">
        <v>50</v>
      </c>
      <c r="L168" s="94" t="s">
        <v>106</v>
      </c>
      <c r="M168" s="31" t="str">
        <f>IF(OR(MAX(D172:M172)&gt;51,MIN(D172:M172)&lt;49),"O/Temp error","")</f>
        <v>O/Temp error</v>
      </c>
    </row>
    <row r="169" spans="2:16" ht="15" thickBot="1" x14ac:dyDescent="0.25">
      <c r="B169" s="32" t="str">
        <f>IF($M$1="English",TitleTable!C$6,TitleTable!B$6)</f>
        <v>Speed</v>
      </c>
      <c r="C169" s="95" t="s">
        <v>36</v>
      </c>
      <c r="D169" s="33">
        <v>650</v>
      </c>
      <c r="E169" s="34">
        <v>800</v>
      </c>
      <c r="F169" s="34">
        <v>1000</v>
      </c>
      <c r="G169" s="34">
        <v>1200</v>
      </c>
      <c r="H169" s="34">
        <v>1400</v>
      </c>
      <c r="I169" s="34">
        <v>1600</v>
      </c>
      <c r="J169" s="34">
        <v>1800</v>
      </c>
      <c r="K169" s="34">
        <v>2000</v>
      </c>
      <c r="L169" s="34">
        <v>2400</v>
      </c>
      <c r="M169" s="35">
        <v>2800</v>
      </c>
    </row>
    <row r="170" spans="2:16" x14ac:dyDescent="0.2">
      <c r="B170" s="36" t="str">
        <f>IF($M$1="English",TitleTable!C$7,TitleTable!B$7)</f>
        <v>Torque</v>
      </c>
      <c r="C170" s="96" t="s">
        <v>268</v>
      </c>
      <c r="D170" s="99"/>
      <c r="E170" s="38"/>
      <c r="F170" s="38"/>
      <c r="G170" s="38"/>
      <c r="H170" s="38"/>
      <c r="I170" s="38"/>
      <c r="J170" s="38"/>
      <c r="K170" s="37"/>
      <c r="L170" s="37"/>
      <c r="M170" s="100"/>
    </row>
    <row r="171" spans="2:16" ht="15" x14ac:dyDescent="0.2">
      <c r="B171" s="39" t="str">
        <f>IF($M$1="English",TitleTable!C$8,TitleTable!B$8)</f>
        <v>Water outlet</v>
      </c>
      <c r="C171" s="162" t="s">
        <v>264</v>
      </c>
      <c r="D171" s="101"/>
      <c r="E171" s="40"/>
      <c r="F171" s="40"/>
      <c r="G171" s="40"/>
      <c r="H171" s="40"/>
      <c r="I171" s="40"/>
      <c r="J171" s="40"/>
      <c r="K171" s="40"/>
      <c r="L171" s="40"/>
      <c r="M171" s="102"/>
    </row>
    <row r="172" spans="2:16" ht="15" x14ac:dyDescent="0.2">
      <c r="B172" s="39" t="str">
        <f>IF($M$1="English",TitleTable!C$9,TitleTable!B$9)</f>
        <v>Gallary oil temperature</v>
      </c>
      <c r="C172" s="161" t="s">
        <v>264</v>
      </c>
      <c r="D172" s="101"/>
      <c r="E172" s="40"/>
      <c r="F172" s="40"/>
      <c r="G172" s="41"/>
      <c r="H172" s="40"/>
      <c r="I172" s="40"/>
      <c r="J172" s="40"/>
      <c r="K172" s="40"/>
      <c r="L172" s="40"/>
      <c r="M172" s="102"/>
      <c r="O172" s="195"/>
      <c r="P172" s="195"/>
    </row>
    <row r="173" spans="2:16" ht="15" thickBot="1" x14ac:dyDescent="0.25">
      <c r="B173" s="42" t="str">
        <f>IF($M$1="English",TitleTable!C$10,TitleTable!B$10)</f>
        <v>Oil pressure</v>
      </c>
      <c r="C173" s="49" t="s">
        <v>16</v>
      </c>
      <c r="D173" s="103"/>
      <c r="E173" s="43"/>
      <c r="F173" s="43"/>
      <c r="G173" s="43"/>
      <c r="H173" s="43"/>
      <c r="I173" s="44"/>
      <c r="J173" s="44"/>
      <c r="K173" s="43"/>
      <c r="L173" s="43"/>
      <c r="M173" s="104"/>
    </row>
    <row r="174" spans="2:16" ht="15" x14ac:dyDescent="0.2">
      <c r="B174" s="45" t="str">
        <f>IF($M$1="English",TitleTable!C$11,TitleTable!B$11)</f>
        <v>Room temperature</v>
      </c>
      <c r="C174" s="161" t="s">
        <v>264</v>
      </c>
      <c r="D174" s="105"/>
      <c r="E174" s="46"/>
      <c r="F174" s="46"/>
      <c r="G174" s="46"/>
      <c r="H174" s="46"/>
      <c r="I174" s="46"/>
      <c r="J174" s="46"/>
      <c r="K174" s="46"/>
      <c r="L174" s="46"/>
      <c r="M174" s="106"/>
    </row>
    <row r="175" spans="2:16" x14ac:dyDescent="0.2">
      <c r="B175" s="39" t="str">
        <f>IF($M$1="English",TitleTable!C$12,TitleTable!B$12)</f>
        <v>Relative humidity</v>
      </c>
      <c r="C175" s="47" t="s">
        <v>266</v>
      </c>
      <c r="D175" s="107"/>
      <c r="E175" s="48"/>
      <c r="F175" s="48"/>
      <c r="G175" s="48"/>
      <c r="H175" s="48"/>
      <c r="I175" s="48"/>
      <c r="J175" s="48"/>
      <c r="K175" s="48"/>
      <c r="L175" s="48"/>
      <c r="M175" s="108"/>
    </row>
    <row r="176" spans="2:16" ht="15" thickBot="1" x14ac:dyDescent="0.25">
      <c r="B176" s="42" t="str">
        <f>IF($M$1="English",TitleTable!C$13,TitleTable!B$13)</f>
        <v>Atmospheric pressure</v>
      </c>
      <c r="C176" s="49" t="s">
        <v>18</v>
      </c>
      <c r="D176" s="109"/>
      <c r="E176" s="50"/>
      <c r="F176" s="50"/>
      <c r="G176" s="50"/>
      <c r="H176" s="50"/>
      <c r="I176" s="50"/>
      <c r="J176" s="50"/>
      <c r="K176" s="50"/>
      <c r="L176" s="50"/>
      <c r="M176" s="110"/>
    </row>
    <row r="177" spans="2:16" ht="15" thickBot="1" x14ac:dyDescent="0.25">
      <c r="B177" s="51" t="str">
        <f>IF($M$1="English",TitleTable!C$14,TitleTable!B$14)</f>
        <v>Absolute humidity</v>
      </c>
      <c r="C177" s="97" t="s">
        <v>0</v>
      </c>
      <c r="D177" s="111">
        <f>D174+273.15</f>
        <v>273.14999999999998</v>
      </c>
      <c r="E177" s="52">
        <f t="shared" ref="E177:M177" si="36">E174+273.15</f>
        <v>273.14999999999998</v>
      </c>
      <c r="F177" s="52">
        <f t="shared" si="36"/>
        <v>273.14999999999998</v>
      </c>
      <c r="G177" s="52">
        <f t="shared" si="36"/>
        <v>273.14999999999998</v>
      </c>
      <c r="H177" s="52">
        <f t="shared" si="36"/>
        <v>273.14999999999998</v>
      </c>
      <c r="I177" s="52">
        <f t="shared" si="36"/>
        <v>273.14999999999998</v>
      </c>
      <c r="J177" s="52">
        <f t="shared" si="36"/>
        <v>273.14999999999998</v>
      </c>
      <c r="K177" s="52">
        <f t="shared" si="36"/>
        <v>273.14999999999998</v>
      </c>
      <c r="L177" s="52">
        <f t="shared" si="36"/>
        <v>273.14999999999998</v>
      </c>
      <c r="M177" s="112">
        <f t="shared" si="36"/>
        <v>273.14999999999998</v>
      </c>
    </row>
    <row r="178" spans="2:16" ht="16.5" x14ac:dyDescent="0.2">
      <c r="B178" s="53" t="str">
        <f>IF($M$1="English",TitleTable!C$15,TitleTable!B$15)</f>
        <v>Air density</v>
      </c>
      <c r="C178" s="54" t="s">
        <v>267</v>
      </c>
      <c r="D178" s="113" t="e">
        <f>(1.2931*273.15/(D177))*(D176/1013.25)*(1-0.378*(D175/100)*(EXP(-6096.9385*(D177)^-1+21.2409642-2.711193*10^-2*(D177)+1.673952*10^-5*(D177)^2+2.433502*LN((D177))))/100/D176)</f>
        <v>#DIV/0!</v>
      </c>
      <c r="E178" s="55" t="e">
        <f t="shared" ref="E178:M178" si="37">(1.2931*273.15/(E177))*(E176/1013.25)*(1-0.378*(E175/100)*(EXP(-6096.9385*(E177)^-1+21.2409642-2.711193*10^-2*(E177)+1.673952*10^-5*(E177)^2+2.433502*LN((E177))))/100/E176)</f>
        <v>#DIV/0!</v>
      </c>
      <c r="F178" s="55" t="e">
        <f t="shared" si="37"/>
        <v>#DIV/0!</v>
      </c>
      <c r="G178" s="55" t="e">
        <f t="shared" si="37"/>
        <v>#DIV/0!</v>
      </c>
      <c r="H178" s="55" t="e">
        <f t="shared" si="37"/>
        <v>#DIV/0!</v>
      </c>
      <c r="I178" s="55" t="e">
        <f t="shared" si="37"/>
        <v>#DIV/0!</v>
      </c>
      <c r="J178" s="55" t="e">
        <f t="shared" si="37"/>
        <v>#DIV/0!</v>
      </c>
      <c r="K178" s="55" t="e">
        <f t="shared" si="37"/>
        <v>#DIV/0!</v>
      </c>
      <c r="L178" s="55" t="e">
        <f t="shared" si="37"/>
        <v>#DIV/0!</v>
      </c>
      <c r="M178" s="114" t="e">
        <f t="shared" si="37"/>
        <v>#DIV/0!</v>
      </c>
    </row>
    <row r="179" spans="2:16" ht="15.75" thickBot="1" x14ac:dyDescent="0.2">
      <c r="B179" s="56" t="str">
        <f>IF($M$1="English",TitleTable!C$16,TitleTable!B$16)</f>
        <v>Adjusted torque by air density</v>
      </c>
      <c r="C179" s="98" t="s">
        <v>34</v>
      </c>
      <c r="D179" s="115" t="e">
        <f t="shared" ref="D179:M179" si="38">((1.175-D178)*IF(OR($K168=80,$K168="80℃"),D$8,D$7))+D170</f>
        <v>#DIV/0!</v>
      </c>
      <c r="E179" s="57" t="e">
        <f t="shared" si="38"/>
        <v>#DIV/0!</v>
      </c>
      <c r="F179" s="57" t="e">
        <f t="shared" si="38"/>
        <v>#DIV/0!</v>
      </c>
      <c r="G179" s="57" t="e">
        <f t="shared" si="38"/>
        <v>#DIV/0!</v>
      </c>
      <c r="H179" s="57" t="e">
        <f t="shared" si="38"/>
        <v>#DIV/0!</v>
      </c>
      <c r="I179" s="57" t="e">
        <f t="shared" si="38"/>
        <v>#DIV/0!</v>
      </c>
      <c r="J179" s="57" t="e">
        <f t="shared" si="38"/>
        <v>#DIV/0!</v>
      </c>
      <c r="K179" s="57" t="e">
        <f t="shared" si="38"/>
        <v>#DIV/0!</v>
      </c>
      <c r="L179" s="57" t="e">
        <f t="shared" si="38"/>
        <v>#DIV/0!</v>
      </c>
      <c r="M179" s="116" t="e">
        <f t="shared" si="38"/>
        <v>#DIV/0!</v>
      </c>
    </row>
    <row r="180" spans="2:16" x14ac:dyDescent="0.2">
      <c r="B180" s="11"/>
      <c r="C180" s="11"/>
      <c r="D180" s="11"/>
      <c r="E180" s="11"/>
      <c r="F180" s="11"/>
      <c r="G180" s="11"/>
      <c r="H180" s="11"/>
      <c r="I180" s="11"/>
      <c r="J180" s="11"/>
      <c r="K180" s="11"/>
      <c r="L180" s="11"/>
      <c r="M180" s="11"/>
    </row>
    <row r="181" spans="2:16" ht="15.75" thickBot="1" x14ac:dyDescent="0.3">
      <c r="B181" s="9" t="s">
        <v>72</v>
      </c>
      <c r="C181" s="26" t="str">
        <f>IF($M$1="English",TitleTable!C$5,TitleTable!B$5)</f>
        <v>Oil:</v>
      </c>
      <c r="D181" s="28" t="str">
        <f>D168</f>
        <v>JASO BC</v>
      </c>
      <c r="E181" s="28"/>
      <c r="F181" s="26" t="str">
        <f>IF($M$1="English",TitleTable!C$18,TitleTable!B$18)</f>
        <v>Date:</v>
      </c>
      <c r="G181" s="168"/>
      <c r="H181" s="30"/>
      <c r="I181" s="26" t="str">
        <f>IF($M$1="English",TitleTable!C$21,TitleTable!B$21)</f>
        <v>Oil temperature</v>
      </c>
      <c r="K181" s="27">
        <v>80</v>
      </c>
      <c r="L181" s="94" t="s">
        <v>106</v>
      </c>
      <c r="M181" s="31" t="str">
        <f>IF(OR(MAX(D185:M185)&gt;81,MIN(D185:M185)&lt;79),"O/Temp error","")</f>
        <v>O/Temp error</v>
      </c>
    </row>
    <row r="182" spans="2:16" ht="15" thickBot="1" x14ac:dyDescent="0.25">
      <c r="B182" s="58" t="str">
        <f>IF($M$1="English",TitleTable!C$6,TitleTable!B$6)</f>
        <v>Speed</v>
      </c>
      <c r="C182" s="117" t="s">
        <v>35</v>
      </c>
      <c r="D182" s="59">
        <v>650</v>
      </c>
      <c r="E182" s="60">
        <v>800</v>
      </c>
      <c r="F182" s="60">
        <v>1000</v>
      </c>
      <c r="G182" s="60">
        <v>1200</v>
      </c>
      <c r="H182" s="60">
        <v>1400</v>
      </c>
      <c r="I182" s="60">
        <v>1600</v>
      </c>
      <c r="J182" s="60">
        <v>1800</v>
      </c>
      <c r="K182" s="60">
        <v>2000</v>
      </c>
      <c r="L182" s="60">
        <v>2400</v>
      </c>
      <c r="M182" s="61">
        <v>2800</v>
      </c>
    </row>
    <row r="183" spans="2:16" x14ac:dyDescent="0.2">
      <c r="B183" s="62" t="str">
        <f>IF($M$1="English",TitleTable!C$7,TitleTable!B$7)</f>
        <v>Torque</v>
      </c>
      <c r="C183" s="118" t="s">
        <v>268</v>
      </c>
      <c r="D183" s="99"/>
      <c r="E183" s="38"/>
      <c r="F183" s="38"/>
      <c r="G183" s="38"/>
      <c r="H183" s="38"/>
      <c r="I183" s="38"/>
      <c r="J183" s="38"/>
      <c r="K183" s="37"/>
      <c r="L183" s="37"/>
      <c r="M183" s="100"/>
    </row>
    <row r="184" spans="2:16" x14ac:dyDescent="0.2">
      <c r="B184" s="63" t="str">
        <f>IF($M$1="English",TitleTable!C$8,TitleTable!B$8)</f>
        <v>Water outlet</v>
      </c>
      <c r="C184" s="67" t="s">
        <v>263</v>
      </c>
      <c r="D184" s="101"/>
      <c r="E184" s="40"/>
      <c r="F184" s="40"/>
      <c r="G184" s="40"/>
      <c r="H184" s="40"/>
      <c r="I184" s="40"/>
      <c r="J184" s="40"/>
      <c r="K184" s="40"/>
      <c r="L184" s="40"/>
      <c r="M184" s="102"/>
    </row>
    <row r="185" spans="2:16" x14ac:dyDescent="0.2">
      <c r="B185" s="63" t="str">
        <f>IF($M$1="English",TitleTable!C$9,TitleTable!B$9)</f>
        <v>Gallary oil temperature</v>
      </c>
      <c r="C185" s="67" t="s">
        <v>263</v>
      </c>
      <c r="D185" s="101"/>
      <c r="E185" s="40"/>
      <c r="F185" s="40"/>
      <c r="G185" s="41"/>
      <c r="H185" s="40"/>
      <c r="I185" s="40"/>
      <c r="J185" s="40"/>
      <c r="K185" s="40"/>
      <c r="L185" s="40"/>
      <c r="M185" s="102"/>
      <c r="O185" s="195"/>
      <c r="P185" s="195"/>
    </row>
    <row r="186" spans="2:16" ht="15" thickBot="1" x14ac:dyDescent="0.25">
      <c r="B186" s="64" t="str">
        <f>IF($M$1="English",TitleTable!C$10,TitleTable!B$10)</f>
        <v>Oil pressure</v>
      </c>
      <c r="C186" s="68" t="s">
        <v>15</v>
      </c>
      <c r="D186" s="103"/>
      <c r="E186" s="43"/>
      <c r="F186" s="43"/>
      <c r="G186" s="43"/>
      <c r="H186" s="43"/>
      <c r="I186" s="44"/>
      <c r="J186" s="44"/>
      <c r="K186" s="43"/>
      <c r="L186" s="43"/>
      <c r="M186" s="104"/>
    </row>
    <row r="187" spans="2:16" x14ac:dyDescent="0.2">
      <c r="B187" s="65" t="str">
        <f>IF($M$1="English",TitleTable!C$11,TitleTable!B$11)</f>
        <v>Room temperature</v>
      </c>
      <c r="C187" s="66" t="s">
        <v>263</v>
      </c>
      <c r="D187" s="105"/>
      <c r="E187" s="46"/>
      <c r="F187" s="46"/>
      <c r="G187" s="46"/>
      <c r="H187" s="46"/>
      <c r="I187" s="46"/>
      <c r="J187" s="46"/>
      <c r="K187" s="46"/>
      <c r="L187" s="46"/>
      <c r="M187" s="106"/>
    </row>
    <row r="188" spans="2:16" x14ac:dyDescent="0.2">
      <c r="B188" s="63" t="str">
        <f>IF($M$1="English",TitleTable!C$12,TitleTable!B$12)</f>
        <v>Relative humidity</v>
      </c>
      <c r="C188" s="67" t="s">
        <v>265</v>
      </c>
      <c r="D188" s="107"/>
      <c r="E188" s="48"/>
      <c r="F188" s="48"/>
      <c r="G188" s="48"/>
      <c r="H188" s="48"/>
      <c r="I188" s="48"/>
      <c r="J188" s="48"/>
      <c r="K188" s="48"/>
      <c r="L188" s="48"/>
      <c r="M188" s="108"/>
    </row>
    <row r="189" spans="2:16" ht="15" thickBot="1" x14ac:dyDescent="0.25">
      <c r="B189" s="64" t="str">
        <f>IF($M$1="English",TitleTable!C$13,TitleTable!B$13)</f>
        <v>Atmospheric pressure</v>
      </c>
      <c r="C189" s="68" t="s">
        <v>17</v>
      </c>
      <c r="D189" s="109"/>
      <c r="E189" s="50"/>
      <c r="F189" s="50"/>
      <c r="G189" s="50"/>
      <c r="H189" s="50"/>
      <c r="I189" s="50"/>
      <c r="J189" s="50"/>
      <c r="K189" s="50"/>
      <c r="L189" s="50"/>
      <c r="M189" s="110"/>
    </row>
    <row r="190" spans="2:16" ht="15" thickBot="1" x14ac:dyDescent="0.25">
      <c r="B190" s="51" t="str">
        <f>IF($M$1="English",TitleTable!C$14,TitleTable!B$14)</f>
        <v>Absolute humidity</v>
      </c>
      <c r="C190" s="97" t="s">
        <v>19</v>
      </c>
      <c r="D190" s="111">
        <f>D187+273.15</f>
        <v>273.14999999999998</v>
      </c>
      <c r="E190" s="52">
        <f t="shared" ref="E190:M190" si="39">E187+273.15</f>
        <v>273.14999999999998</v>
      </c>
      <c r="F190" s="52">
        <f t="shared" si="39"/>
        <v>273.14999999999998</v>
      </c>
      <c r="G190" s="52">
        <f t="shared" si="39"/>
        <v>273.14999999999998</v>
      </c>
      <c r="H190" s="52">
        <f t="shared" si="39"/>
        <v>273.14999999999998</v>
      </c>
      <c r="I190" s="52">
        <f t="shared" si="39"/>
        <v>273.14999999999998</v>
      </c>
      <c r="J190" s="52">
        <f t="shared" si="39"/>
        <v>273.14999999999998</v>
      </c>
      <c r="K190" s="52">
        <f t="shared" si="39"/>
        <v>273.14999999999998</v>
      </c>
      <c r="L190" s="52">
        <f t="shared" si="39"/>
        <v>273.14999999999998</v>
      </c>
      <c r="M190" s="112">
        <f t="shared" si="39"/>
        <v>273.14999999999998</v>
      </c>
    </row>
    <row r="191" spans="2:16" ht="16.5" x14ac:dyDescent="0.2">
      <c r="B191" s="53" t="str">
        <f>IF($M$1="English",TitleTable!C$15,TitleTable!B$15)</f>
        <v>Air density</v>
      </c>
      <c r="C191" s="54" t="s">
        <v>269</v>
      </c>
      <c r="D191" s="113" t="e">
        <f>(1.2931*273.15/(D190))*(D189/1013.25)*(1-0.378*(D188/100)*(EXP(-6096.9385*(D190)^-1+21.2409642-2.711193*10^-2*(D190)+1.673952*10^-5*(D190)^2+2.433502*LN((D190))))/100/D189)</f>
        <v>#DIV/0!</v>
      </c>
      <c r="E191" s="55" t="e">
        <f t="shared" ref="E191:M191" si="40">(1.2931*273.15/(E190))*(E189/1013.25)*(1-0.378*(E188/100)*(EXP(-6096.9385*(E190)^-1+21.2409642-2.711193*10^-2*(E190)+1.673952*10^-5*(E190)^2+2.433502*LN((E190))))/100/E189)</f>
        <v>#DIV/0!</v>
      </c>
      <c r="F191" s="55" t="e">
        <f t="shared" si="40"/>
        <v>#DIV/0!</v>
      </c>
      <c r="G191" s="55" t="e">
        <f t="shared" si="40"/>
        <v>#DIV/0!</v>
      </c>
      <c r="H191" s="55" t="e">
        <f t="shared" si="40"/>
        <v>#DIV/0!</v>
      </c>
      <c r="I191" s="55" t="e">
        <f t="shared" si="40"/>
        <v>#DIV/0!</v>
      </c>
      <c r="J191" s="55" t="e">
        <f t="shared" si="40"/>
        <v>#DIV/0!</v>
      </c>
      <c r="K191" s="55" t="e">
        <f t="shared" si="40"/>
        <v>#DIV/0!</v>
      </c>
      <c r="L191" s="55" t="e">
        <f t="shared" si="40"/>
        <v>#DIV/0!</v>
      </c>
      <c r="M191" s="114" t="e">
        <f t="shared" si="40"/>
        <v>#DIV/0!</v>
      </c>
    </row>
    <row r="192" spans="2:16" ht="15.75" thickBot="1" x14ac:dyDescent="0.2">
      <c r="B192" s="56" t="str">
        <f>IF($M$1="English",TitleTable!C$16,TitleTable!B$16)</f>
        <v>Adjusted torque by air density</v>
      </c>
      <c r="C192" s="98" t="s">
        <v>34</v>
      </c>
      <c r="D192" s="115" t="e">
        <f t="shared" ref="D192:M192" si="41">((1.175-D191)*IF(OR($K181=80,$K181="80℃"),D$8,D$7))+D183</f>
        <v>#DIV/0!</v>
      </c>
      <c r="E192" s="57" t="e">
        <f t="shared" si="41"/>
        <v>#DIV/0!</v>
      </c>
      <c r="F192" s="57" t="e">
        <f t="shared" si="41"/>
        <v>#DIV/0!</v>
      </c>
      <c r="G192" s="57" t="e">
        <f t="shared" si="41"/>
        <v>#DIV/0!</v>
      </c>
      <c r="H192" s="57" t="e">
        <f t="shared" si="41"/>
        <v>#DIV/0!</v>
      </c>
      <c r="I192" s="57" t="e">
        <f t="shared" si="41"/>
        <v>#DIV/0!</v>
      </c>
      <c r="J192" s="57" t="e">
        <f t="shared" si="41"/>
        <v>#DIV/0!</v>
      </c>
      <c r="K192" s="57" t="e">
        <f t="shared" si="41"/>
        <v>#DIV/0!</v>
      </c>
      <c r="L192" s="57" t="e">
        <f t="shared" si="41"/>
        <v>#DIV/0!</v>
      </c>
      <c r="M192" s="116" t="e">
        <f t="shared" si="41"/>
        <v>#DIV/0!</v>
      </c>
    </row>
    <row r="194" spans="2:16" ht="15.75" thickBot="1" x14ac:dyDescent="0.3">
      <c r="B194" s="9" t="s">
        <v>66</v>
      </c>
      <c r="C194" s="26" t="str">
        <f>IF($M$1="English",TitleTable!C$5,TitleTable!B$5)</f>
        <v>Oil:</v>
      </c>
      <c r="D194" s="78"/>
      <c r="E194" s="28"/>
      <c r="F194" s="26" t="str">
        <f>IF($M$1="English",TitleTable!C$18,TitleTable!B$18)</f>
        <v>Date:</v>
      </c>
      <c r="G194" s="168"/>
      <c r="H194" s="30"/>
      <c r="I194" s="26" t="str">
        <f>IF($M$1="English",TitleTable!C$21,TitleTable!B$21)</f>
        <v>Oil temperature</v>
      </c>
      <c r="K194" s="27">
        <v>50</v>
      </c>
      <c r="L194" s="94" t="s">
        <v>106</v>
      </c>
      <c r="M194" s="31" t="str">
        <f>IF(OR(MAX(D198:M198)&gt;51,MIN(D198:M198)&lt;49),"O/Temp error","")</f>
        <v>O/Temp error</v>
      </c>
    </row>
    <row r="195" spans="2:16" ht="15" thickBot="1" x14ac:dyDescent="0.25">
      <c r="B195" s="32" t="str">
        <f>IF($M$1="English",TitleTable!C$6,TitleTable!B$6)</f>
        <v>Speed</v>
      </c>
      <c r="C195" s="95" t="s">
        <v>36</v>
      </c>
      <c r="D195" s="33">
        <v>650</v>
      </c>
      <c r="E195" s="34">
        <v>800</v>
      </c>
      <c r="F195" s="34">
        <v>1000</v>
      </c>
      <c r="G195" s="34">
        <v>1200</v>
      </c>
      <c r="H195" s="34">
        <v>1400</v>
      </c>
      <c r="I195" s="34">
        <v>1600</v>
      </c>
      <c r="J195" s="34">
        <v>1800</v>
      </c>
      <c r="K195" s="34">
        <v>2000</v>
      </c>
      <c r="L195" s="34">
        <v>2400</v>
      </c>
      <c r="M195" s="35">
        <v>2800</v>
      </c>
    </row>
    <row r="196" spans="2:16" x14ac:dyDescent="0.2">
      <c r="B196" s="36" t="str">
        <f>IF($M$1="English",TitleTable!C$7,TitleTable!B$7)</f>
        <v>Torque</v>
      </c>
      <c r="C196" s="96" t="s">
        <v>268</v>
      </c>
      <c r="D196" s="99"/>
      <c r="E196" s="38"/>
      <c r="F196" s="38"/>
      <c r="G196" s="38"/>
      <c r="H196" s="38"/>
      <c r="I196" s="38"/>
      <c r="J196" s="38"/>
      <c r="K196" s="37"/>
      <c r="L196" s="37"/>
      <c r="M196" s="100"/>
    </row>
    <row r="197" spans="2:16" ht="15" x14ac:dyDescent="0.2">
      <c r="B197" s="39" t="str">
        <f>IF($M$1="English",TitleTable!C$8,TitleTable!B$8)</f>
        <v>Water outlet</v>
      </c>
      <c r="C197" s="162" t="s">
        <v>264</v>
      </c>
      <c r="D197" s="101"/>
      <c r="E197" s="40"/>
      <c r="F197" s="40"/>
      <c r="G197" s="40"/>
      <c r="H197" s="40"/>
      <c r="I197" s="40"/>
      <c r="J197" s="40"/>
      <c r="K197" s="40"/>
      <c r="L197" s="40"/>
      <c r="M197" s="102"/>
    </row>
    <row r="198" spans="2:16" ht="15" x14ac:dyDescent="0.2">
      <c r="B198" s="39" t="str">
        <f>IF($M$1="English",TitleTable!C$9,TitleTable!B$9)</f>
        <v>Gallary oil temperature</v>
      </c>
      <c r="C198" s="161" t="s">
        <v>264</v>
      </c>
      <c r="D198" s="101"/>
      <c r="E198" s="40"/>
      <c r="F198" s="40"/>
      <c r="G198" s="41"/>
      <c r="H198" s="40"/>
      <c r="I198" s="40"/>
      <c r="J198" s="40"/>
      <c r="K198" s="40"/>
      <c r="L198" s="40"/>
      <c r="M198" s="102"/>
      <c r="O198" s="195"/>
      <c r="P198" s="195"/>
    </row>
    <row r="199" spans="2:16" ht="15" thickBot="1" x14ac:dyDescent="0.25">
      <c r="B199" s="42" t="str">
        <f>IF($M$1="English",TitleTable!C$10,TitleTable!B$10)</f>
        <v>Oil pressure</v>
      </c>
      <c r="C199" s="49" t="s">
        <v>16</v>
      </c>
      <c r="D199" s="103"/>
      <c r="E199" s="43"/>
      <c r="F199" s="43"/>
      <c r="G199" s="43"/>
      <c r="H199" s="43"/>
      <c r="I199" s="44"/>
      <c r="J199" s="44"/>
      <c r="K199" s="43"/>
      <c r="L199" s="43"/>
      <c r="M199" s="104"/>
    </row>
    <row r="200" spans="2:16" ht="15" x14ac:dyDescent="0.2">
      <c r="B200" s="45" t="str">
        <f>IF($M$1="English",TitleTable!C$11,TitleTable!B$11)</f>
        <v>Room temperature</v>
      </c>
      <c r="C200" s="161" t="s">
        <v>264</v>
      </c>
      <c r="D200" s="105"/>
      <c r="E200" s="46"/>
      <c r="F200" s="46"/>
      <c r="G200" s="46"/>
      <c r="H200" s="46"/>
      <c r="I200" s="46"/>
      <c r="J200" s="46"/>
      <c r="K200" s="46"/>
      <c r="L200" s="46"/>
      <c r="M200" s="106"/>
    </row>
    <row r="201" spans="2:16" x14ac:dyDescent="0.2">
      <c r="B201" s="39" t="str">
        <f>IF($M$1="English",TitleTable!C$12,TitleTable!B$12)</f>
        <v>Relative humidity</v>
      </c>
      <c r="C201" s="47" t="s">
        <v>266</v>
      </c>
      <c r="D201" s="107"/>
      <c r="E201" s="48"/>
      <c r="F201" s="48"/>
      <c r="G201" s="48"/>
      <c r="H201" s="48"/>
      <c r="I201" s="48"/>
      <c r="J201" s="48"/>
      <c r="K201" s="48"/>
      <c r="L201" s="48"/>
      <c r="M201" s="108"/>
    </row>
    <row r="202" spans="2:16" ht="15" thickBot="1" x14ac:dyDescent="0.25">
      <c r="B202" s="42" t="str">
        <f>IF($M$1="English",TitleTable!C$13,TitleTable!B$13)</f>
        <v>Atmospheric pressure</v>
      </c>
      <c r="C202" s="49" t="s">
        <v>18</v>
      </c>
      <c r="D202" s="109"/>
      <c r="E202" s="50"/>
      <c r="F202" s="50"/>
      <c r="G202" s="50"/>
      <c r="H202" s="50"/>
      <c r="I202" s="50"/>
      <c r="J202" s="50"/>
      <c r="K202" s="50"/>
      <c r="L202" s="50"/>
      <c r="M202" s="110"/>
    </row>
    <row r="203" spans="2:16" ht="15" thickBot="1" x14ac:dyDescent="0.25">
      <c r="B203" s="51" t="str">
        <f>IF($M$1="English",TitleTable!C$14,TitleTable!B$14)</f>
        <v>Absolute humidity</v>
      </c>
      <c r="C203" s="97" t="s">
        <v>0</v>
      </c>
      <c r="D203" s="111">
        <f>D200+273.15</f>
        <v>273.14999999999998</v>
      </c>
      <c r="E203" s="52">
        <f t="shared" ref="E203:M203" si="42">E200+273.15</f>
        <v>273.14999999999998</v>
      </c>
      <c r="F203" s="52">
        <f t="shared" si="42"/>
        <v>273.14999999999998</v>
      </c>
      <c r="G203" s="52">
        <f t="shared" si="42"/>
        <v>273.14999999999998</v>
      </c>
      <c r="H203" s="52">
        <f t="shared" si="42"/>
        <v>273.14999999999998</v>
      </c>
      <c r="I203" s="52">
        <f t="shared" si="42"/>
        <v>273.14999999999998</v>
      </c>
      <c r="J203" s="52">
        <f t="shared" si="42"/>
        <v>273.14999999999998</v>
      </c>
      <c r="K203" s="52">
        <f t="shared" si="42"/>
        <v>273.14999999999998</v>
      </c>
      <c r="L203" s="52">
        <f t="shared" si="42"/>
        <v>273.14999999999998</v>
      </c>
      <c r="M203" s="112">
        <f t="shared" si="42"/>
        <v>273.14999999999998</v>
      </c>
    </row>
    <row r="204" spans="2:16" ht="16.5" x14ac:dyDescent="0.2">
      <c r="B204" s="53" t="str">
        <f>IF($M$1="English",TitleTable!C$15,TitleTable!B$15)</f>
        <v>Air density</v>
      </c>
      <c r="C204" s="54" t="s">
        <v>267</v>
      </c>
      <c r="D204" s="113" t="e">
        <f>(1.2931*273.15/(D203))*(D202/1013.25)*(1-0.378*(D201/100)*(EXP(-6096.9385*(D203)^-1+21.2409642-2.711193*10^-2*(D203)+1.673952*10^-5*(D203)^2+2.433502*LN((D203))))/100/D202)</f>
        <v>#DIV/0!</v>
      </c>
      <c r="E204" s="55" t="e">
        <f t="shared" ref="E204:M204" si="43">(1.2931*273.15/(E203))*(E202/1013.25)*(1-0.378*(E201/100)*(EXP(-6096.9385*(E203)^-1+21.2409642-2.711193*10^-2*(E203)+1.673952*10^-5*(E203)^2+2.433502*LN((E203))))/100/E202)</f>
        <v>#DIV/0!</v>
      </c>
      <c r="F204" s="55" t="e">
        <f t="shared" si="43"/>
        <v>#DIV/0!</v>
      </c>
      <c r="G204" s="55" t="e">
        <f t="shared" si="43"/>
        <v>#DIV/0!</v>
      </c>
      <c r="H204" s="55" t="e">
        <f t="shared" si="43"/>
        <v>#DIV/0!</v>
      </c>
      <c r="I204" s="55" t="e">
        <f t="shared" si="43"/>
        <v>#DIV/0!</v>
      </c>
      <c r="J204" s="55" t="e">
        <f t="shared" si="43"/>
        <v>#DIV/0!</v>
      </c>
      <c r="K204" s="55" t="e">
        <f t="shared" si="43"/>
        <v>#DIV/0!</v>
      </c>
      <c r="L204" s="55" t="e">
        <f t="shared" si="43"/>
        <v>#DIV/0!</v>
      </c>
      <c r="M204" s="114" t="e">
        <f t="shared" si="43"/>
        <v>#DIV/0!</v>
      </c>
    </row>
    <row r="205" spans="2:16" ht="15.75" thickBot="1" x14ac:dyDescent="0.2">
      <c r="B205" s="56" t="str">
        <f>IF($M$1="English",TitleTable!C$16,TitleTable!B$16)</f>
        <v>Adjusted torque by air density</v>
      </c>
      <c r="C205" s="98" t="s">
        <v>34</v>
      </c>
      <c r="D205" s="115" t="e">
        <f t="shared" ref="D205:M205" si="44">((1.175-D204)*IF(OR($K194=80,$K194="80℃"),D$8,D$7))+D196</f>
        <v>#DIV/0!</v>
      </c>
      <c r="E205" s="57" t="e">
        <f t="shared" si="44"/>
        <v>#DIV/0!</v>
      </c>
      <c r="F205" s="57" t="e">
        <f t="shared" si="44"/>
        <v>#DIV/0!</v>
      </c>
      <c r="G205" s="57" t="e">
        <f t="shared" si="44"/>
        <v>#DIV/0!</v>
      </c>
      <c r="H205" s="57" t="e">
        <f t="shared" si="44"/>
        <v>#DIV/0!</v>
      </c>
      <c r="I205" s="57" t="e">
        <f t="shared" si="44"/>
        <v>#DIV/0!</v>
      </c>
      <c r="J205" s="57" t="e">
        <f t="shared" si="44"/>
        <v>#DIV/0!</v>
      </c>
      <c r="K205" s="57" t="e">
        <f t="shared" si="44"/>
        <v>#DIV/0!</v>
      </c>
      <c r="L205" s="57" t="e">
        <f t="shared" si="44"/>
        <v>#DIV/0!</v>
      </c>
      <c r="M205" s="116" t="e">
        <f t="shared" si="44"/>
        <v>#DIV/0!</v>
      </c>
    </row>
    <row r="206" spans="2:16" x14ac:dyDescent="0.2">
      <c r="B206" s="11"/>
      <c r="C206" s="11"/>
      <c r="D206" s="11"/>
      <c r="E206" s="11"/>
      <c r="F206" s="11"/>
      <c r="G206" s="11"/>
      <c r="H206" s="11"/>
      <c r="I206" s="11"/>
      <c r="J206" s="11"/>
      <c r="K206" s="11"/>
      <c r="L206" s="11"/>
      <c r="M206" s="11"/>
    </row>
    <row r="207" spans="2:16" ht="15.75" thickBot="1" x14ac:dyDescent="0.3">
      <c r="B207" s="9" t="s">
        <v>68</v>
      </c>
      <c r="C207" s="26" t="str">
        <f>IF($M$1="English",TitleTable!C$5,TitleTable!B$5)</f>
        <v>Oil:</v>
      </c>
      <c r="D207" s="28">
        <f>D194</f>
        <v>0</v>
      </c>
      <c r="E207" s="28"/>
      <c r="F207" s="26" t="str">
        <f>IF($M$1="English",TitleTable!C$18,TitleTable!B$18)</f>
        <v>Date:</v>
      </c>
      <c r="G207" s="168"/>
      <c r="H207" s="30"/>
      <c r="I207" s="26" t="str">
        <f>IF($M$1="English",TitleTable!C$21,TitleTable!B$21)</f>
        <v>Oil temperature</v>
      </c>
      <c r="K207" s="27">
        <v>80</v>
      </c>
      <c r="L207" s="94" t="s">
        <v>106</v>
      </c>
      <c r="M207" s="31" t="str">
        <f>IF(OR(MAX(D211:M211)&gt;81,MIN(D211:M211)&lt;79),"O/Temp error","")</f>
        <v>O/Temp error</v>
      </c>
    </row>
    <row r="208" spans="2:16" ht="15" thickBot="1" x14ac:dyDescent="0.25">
      <c r="B208" s="58" t="str">
        <f>IF($M$1="English",TitleTable!C$6,TitleTable!B$6)</f>
        <v>Speed</v>
      </c>
      <c r="C208" s="117" t="s">
        <v>35</v>
      </c>
      <c r="D208" s="59">
        <v>650</v>
      </c>
      <c r="E208" s="60">
        <v>800</v>
      </c>
      <c r="F208" s="60">
        <v>1000</v>
      </c>
      <c r="G208" s="60">
        <v>1200</v>
      </c>
      <c r="H208" s="60">
        <v>1400</v>
      </c>
      <c r="I208" s="60">
        <v>1600</v>
      </c>
      <c r="J208" s="60">
        <v>1800</v>
      </c>
      <c r="K208" s="60">
        <v>2000</v>
      </c>
      <c r="L208" s="60">
        <v>2400</v>
      </c>
      <c r="M208" s="61">
        <v>2800</v>
      </c>
    </row>
    <row r="209" spans="2:16" x14ac:dyDescent="0.2">
      <c r="B209" s="62" t="str">
        <f>IF($M$1="English",TitleTable!C$7,TitleTable!B$7)</f>
        <v>Torque</v>
      </c>
      <c r="C209" s="118" t="s">
        <v>268</v>
      </c>
      <c r="D209" s="99"/>
      <c r="E209" s="38"/>
      <c r="F209" s="38"/>
      <c r="G209" s="38"/>
      <c r="H209" s="38"/>
      <c r="I209" s="38"/>
      <c r="J209" s="38"/>
      <c r="K209" s="37"/>
      <c r="L209" s="37"/>
      <c r="M209" s="100"/>
    </row>
    <row r="210" spans="2:16" x14ac:dyDescent="0.2">
      <c r="B210" s="63" t="str">
        <f>IF($M$1="English",TitleTable!C$8,TitleTable!B$8)</f>
        <v>Water outlet</v>
      </c>
      <c r="C210" s="67" t="s">
        <v>263</v>
      </c>
      <c r="D210" s="101"/>
      <c r="E210" s="40"/>
      <c r="F210" s="40"/>
      <c r="G210" s="40"/>
      <c r="H210" s="40"/>
      <c r="I210" s="40"/>
      <c r="J210" s="40"/>
      <c r="K210" s="40"/>
      <c r="L210" s="40"/>
      <c r="M210" s="102"/>
    </row>
    <row r="211" spans="2:16" x14ac:dyDescent="0.2">
      <c r="B211" s="63" t="str">
        <f>IF($M$1="English",TitleTable!C$9,TitleTable!B$9)</f>
        <v>Gallary oil temperature</v>
      </c>
      <c r="C211" s="67" t="s">
        <v>263</v>
      </c>
      <c r="D211" s="101"/>
      <c r="E211" s="40"/>
      <c r="F211" s="40"/>
      <c r="G211" s="41"/>
      <c r="H211" s="40"/>
      <c r="I211" s="40"/>
      <c r="J211" s="40"/>
      <c r="K211" s="40"/>
      <c r="L211" s="40"/>
      <c r="M211" s="102"/>
      <c r="O211" s="195"/>
      <c r="P211" s="195"/>
    </row>
    <row r="212" spans="2:16" ht="15" thickBot="1" x14ac:dyDescent="0.25">
      <c r="B212" s="64" t="str">
        <f>IF($M$1="English",TitleTable!C$10,TitleTable!B$10)</f>
        <v>Oil pressure</v>
      </c>
      <c r="C212" s="68" t="s">
        <v>15</v>
      </c>
      <c r="D212" s="103"/>
      <c r="E212" s="43"/>
      <c r="F212" s="43"/>
      <c r="G212" s="43"/>
      <c r="H212" s="43"/>
      <c r="I212" s="44"/>
      <c r="J212" s="44"/>
      <c r="K212" s="43"/>
      <c r="L212" s="43"/>
      <c r="M212" s="104"/>
    </row>
    <row r="213" spans="2:16" x14ac:dyDescent="0.2">
      <c r="B213" s="65" t="str">
        <f>IF($M$1="English",TitleTable!C$11,TitleTable!B$11)</f>
        <v>Room temperature</v>
      </c>
      <c r="C213" s="66" t="s">
        <v>263</v>
      </c>
      <c r="D213" s="105"/>
      <c r="E213" s="46"/>
      <c r="F213" s="46"/>
      <c r="G213" s="46"/>
      <c r="H213" s="46"/>
      <c r="I213" s="46"/>
      <c r="J213" s="46"/>
      <c r="K213" s="46"/>
      <c r="L213" s="46"/>
      <c r="M213" s="106"/>
    </row>
    <row r="214" spans="2:16" x14ac:dyDescent="0.2">
      <c r="B214" s="63" t="str">
        <f>IF($M$1="English",TitleTable!C$12,TitleTable!B$12)</f>
        <v>Relative humidity</v>
      </c>
      <c r="C214" s="67" t="s">
        <v>265</v>
      </c>
      <c r="D214" s="107"/>
      <c r="E214" s="48"/>
      <c r="F214" s="48"/>
      <c r="G214" s="48"/>
      <c r="H214" s="48"/>
      <c r="I214" s="48"/>
      <c r="J214" s="48"/>
      <c r="K214" s="48"/>
      <c r="L214" s="48"/>
      <c r="M214" s="108"/>
    </row>
    <row r="215" spans="2:16" ht="15" thickBot="1" x14ac:dyDescent="0.25">
      <c r="B215" s="64" t="str">
        <f>IF($M$1="English",TitleTable!C$13,TitleTable!B$13)</f>
        <v>Atmospheric pressure</v>
      </c>
      <c r="C215" s="68" t="s">
        <v>17</v>
      </c>
      <c r="D215" s="109"/>
      <c r="E215" s="50"/>
      <c r="F215" s="50"/>
      <c r="G215" s="50"/>
      <c r="H215" s="50"/>
      <c r="I215" s="50"/>
      <c r="J215" s="50"/>
      <c r="K215" s="50"/>
      <c r="L215" s="50"/>
      <c r="M215" s="110"/>
    </row>
    <row r="216" spans="2:16" ht="15" thickBot="1" x14ac:dyDescent="0.25">
      <c r="B216" s="51" t="str">
        <f>IF($M$1="English",TitleTable!C$14,TitleTable!B$14)</f>
        <v>Absolute humidity</v>
      </c>
      <c r="C216" s="97" t="s">
        <v>19</v>
      </c>
      <c r="D216" s="111">
        <f>D213+273.15</f>
        <v>273.14999999999998</v>
      </c>
      <c r="E216" s="52">
        <f t="shared" ref="E216:M216" si="45">E213+273.15</f>
        <v>273.14999999999998</v>
      </c>
      <c r="F216" s="52">
        <f t="shared" si="45"/>
        <v>273.14999999999998</v>
      </c>
      <c r="G216" s="52">
        <f t="shared" si="45"/>
        <v>273.14999999999998</v>
      </c>
      <c r="H216" s="52">
        <f t="shared" si="45"/>
        <v>273.14999999999998</v>
      </c>
      <c r="I216" s="52">
        <f t="shared" si="45"/>
        <v>273.14999999999998</v>
      </c>
      <c r="J216" s="52">
        <f t="shared" si="45"/>
        <v>273.14999999999998</v>
      </c>
      <c r="K216" s="52">
        <f t="shared" si="45"/>
        <v>273.14999999999998</v>
      </c>
      <c r="L216" s="52">
        <f t="shared" si="45"/>
        <v>273.14999999999998</v>
      </c>
      <c r="M216" s="112">
        <f t="shared" si="45"/>
        <v>273.14999999999998</v>
      </c>
    </row>
    <row r="217" spans="2:16" ht="16.5" x14ac:dyDescent="0.2">
      <c r="B217" s="53" t="str">
        <f>IF($M$1="English",TitleTable!C$15,TitleTable!B$15)</f>
        <v>Air density</v>
      </c>
      <c r="C217" s="54" t="s">
        <v>269</v>
      </c>
      <c r="D217" s="113" t="e">
        <f>(1.2931*273.15/(D216))*(D215/1013.25)*(1-0.378*(D214/100)*(EXP(-6096.9385*(D216)^-1+21.2409642-2.711193*10^-2*(D216)+1.673952*10^-5*(D216)^2+2.433502*LN((D216))))/100/D215)</f>
        <v>#DIV/0!</v>
      </c>
      <c r="E217" s="55" t="e">
        <f t="shared" ref="E217:M217" si="46">(1.2931*273.15/(E216))*(E215/1013.25)*(1-0.378*(E214/100)*(EXP(-6096.9385*(E216)^-1+21.2409642-2.711193*10^-2*(E216)+1.673952*10^-5*(E216)^2+2.433502*LN((E216))))/100/E215)</f>
        <v>#DIV/0!</v>
      </c>
      <c r="F217" s="55" t="e">
        <f t="shared" si="46"/>
        <v>#DIV/0!</v>
      </c>
      <c r="G217" s="55" t="e">
        <f t="shared" si="46"/>
        <v>#DIV/0!</v>
      </c>
      <c r="H217" s="55" t="e">
        <f t="shared" si="46"/>
        <v>#DIV/0!</v>
      </c>
      <c r="I217" s="55" t="e">
        <f t="shared" si="46"/>
        <v>#DIV/0!</v>
      </c>
      <c r="J217" s="55" t="e">
        <f t="shared" si="46"/>
        <v>#DIV/0!</v>
      </c>
      <c r="K217" s="55" t="e">
        <f t="shared" si="46"/>
        <v>#DIV/0!</v>
      </c>
      <c r="L217" s="55" t="e">
        <f t="shared" si="46"/>
        <v>#DIV/0!</v>
      </c>
      <c r="M217" s="114" t="e">
        <f t="shared" si="46"/>
        <v>#DIV/0!</v>
      </c>
    </row>
    <row r="218" spans="2:16" ht="15.75" thickBot="1" x14ac:dyDescent="0.2">
      <c r="B218" s="56" t="str">
        <f>IF($M$1="English",TitleTable!C$16,TitleTable!B$16)</f>
        <v>Adjusted torque by air density</v>
      </c>
      <c r="C218" s="98" t="s">
        <v>34</v>
      </c>
      <c r="D218" s="115" t="e">
        <f t="shared" ref="D218:M218" si="47">((1.175-D217)*IF(OR($K207=80,$K207="80℃"),D$8,D$7))+D209</f>
        <v>#DIV/0!</v>
      </c>
      <c r="E218" s="57" t="e">
        <f t="shared" si="47"/>
        <v>#DIV/0!</v>
      </c>
      <c r="F218" s="57" t="e">
        <f t="shared" si="47"/>
        <v>#DIV/0!</v>
      </c>
      <c r="G218" s="57" t="e">
        <f t="shared" si="47"/>
        <v>#DIV/0!</v>
      </c>
      <c r="H218" s="57" t="e">
        <f t="shared" si="47"/>
        <v>#DIV/0!</v>
      </c>
      <c r="I218" s="57" t="e">
        <f t="shared" si="47"/>
        <v>#DIV/0!</v>
      </c>
      <c r="J218" s="57" t="e">
        <f t="shared" si="47"/>
        <v>#DIV/0!</v>
      </c>
      <c r="K218" s="57" t="e">
        <f t="shared" si="47"/>
        <v>#DIV/0!</v>
      </c>
      <c r="L218" s="57" t="e">
        <f t="shared" si="47"/>
        <v>#DIV/0!</v>
      </c>
      <c r="M218" s="116" t="e">
        <f t="shared" si="47"/>
        <v>#DIV/0!</v>
      </c>
    </row>
    <row r="220" spans="2:16" ht="15.75" thickBot="1" x14ac:dyDescent="0.3">
      <c r="B220" s="9" t="s">
        <v>62</v>
      </c>
      <c r="C220" s="26" t="str">
        <f>IF($M$1="English",TitleTable!C$5,TitleTable!B$5)</f>
        <v>Oil:</v>
      </c>
      <c r="D220" s="27" t="s">
        <v>1</v>
      </c>
      <c r="E220" s="28"/>
      <c r="F220" s="26" t="str">
        <f>IF($M$1="English",TitleTable!C$18,TitleTable!B$18)</f>
        <v>Date:</v>
      </c>
      <c r="G220" s="29"/>
      <c r="H220" s="30"/>
      <c r="I220" s="26" t="str">
        <f>IF($M$1="English",TitleTable!C$21,TitleTable!B$21)</f>
        <v>Oil temperature</v>
      </c>
      <c r="K220" s="27">
        <v>50</v>
      </c>
      <c r="L220" s="94" t="s">
        <v>106</v>
      </c>
      <c r="M220" s="31" t="str">
        <f>IF(OR(MAX(D224:M224)&gt;51,MIN(D224:M224)&lt;49),"O/Temp error","")</f>
        <v>O/Temp error</v>
      </c>
    </row>
    <row r="221" spans="2:16" ht="15" thickBot="1" x14ac:dyDescent="0.25">
      <c r="B221" s="32" t="str">
        <f>IF($M$1="English",TitleTable!C$6,TitleTable!B$6)</f>
        <v>Speed</v>
      </c>
      <c r="C221" s="95" t="s">
        <v>36</v>
      </c>
      <c r="D221" s="33">
        <v>650</v>
      </c>
      <c r="E221" s="34">
        <v>800</v>
      </c>
      <c r="F221" s="34">
        <v>1000</v>
      </c>
      <c r="G221" s="34">
        <v>1200</v>
      </c>
      <c r="H221" s="34">
        <v>1400</v>
      </c>
      <c r="I221" s="34">
        <v>1600</v>
      </c>
      <c r="J221" s="34">
        <v>1800</v>
      </c>
      <c r="K221" s="34">
        <v>2000</v>
      </c>
      <c r="L221" s="34">
        <v>2400</v>
      </c>
      <c r="M221" s="35">
        <v>2800</v>
      </c>
    </row>
    <row r="222" spans="2:16" x14ac:dyDescent="0.2">
      <c r="B222" s="36" t="str">
        <f>IF($M$1="English",TitleTable!C$7,TitleTable!B$7)</f>
        <v>Torque</v>
      </c>
      <c r="C222" s="96" t="s">
        <v>268</v>
      </c>
      <c r="D222" s="99"/>
      <c r="E222" s="38"/>
      <c r="F222" s="38"/>
      <c r="G222" s="38"/>
      <c r="H222" s="38"/>
      <c r="I222" s="38"/>
      <c r="J222" s="38"/>
      <c r="K222" s="37"/>
      <c r="L222" s="37"/>
      <c r="M222" s="100"/>
    </row>
    <row r="223" spans="2:16" ht="15" x14ac:dyDescent="0.2">
      <c r="B223" s="39" t="str">
        <f>IF($M$1="English",TitleTable!C$8,TitleTable!B$8)</f>
        <v>Water outlet</v>
      </c>
      <c r="C223" s="162" t="s">
        <v>264</v>
      </c>
      <c r="D223" s="101"/>
      <c r="E223" s="40"/>
      <c r="F223" s="40"/>
      <c r="G223" s="40"/>
      <c r="H223" s="40"/>
      <c r="I223" s="40"/>
      <c r="J223" s="40"/>
      <c r="K223" s="40"/>
      <c r="L223" s="40"/>
      <c r="M223" s="102"/>
    </row>
    <row r="224" spans="2:16" ht="15" x14ac:dyDescent="0.2">
      <c r="B224" s="39" t="str">
        <f>IF($M$1="English",TitleTable!C$9,TitleTable!B$9)</f>
        <v>Gallary oil temperature</v>
      </c>
      <c r="C224" s="161" t="s">
        <v>264</v>
      </c>
      <c r="D224" s="101"/>
      <c r="E224" s="40"/>
      <c r="F224" s="40"/>
      <c r="G224" s="41"/>
      <c r="H224" s="40"/>
      <c r="I224" s="40"/>
      <c r="J224" s="40"/>
      <c r="K224" s="40"/>
      <c r="L224" s="40"/>
      <c r="M224" s="102"/>
      <c r="O224" s="195"/>
      <c r="P224" s="195"/>
    </row>
    <row r="225" spans="2:16" ht="15" thickBot="1" x14ac:dyDescent="0.25">
      <c r="B225" s="42" t="str">
        <f>IF($M$1="English",TitleTable!C$10,TitleTable!B$10)</f>
        <v>Oil pressure</v>
      </c>
      <c r="C225" s="49" t="s">
        <v>16</v>
      </c>
      <c r="D225" s="103"/>
      <c r="E225" s="43"/>
      <c r="F225" s="43"/>
      <c r="G225" s="43"/>
      <c r="H225" s="43"/>
      <c r="I225" s="44"/>
      <c r="J225" s="44"/>
      <c r="K225" s="43"/>
      <c r="L225" s="43"/>
      <c r="M225" s="104"/>
    </row>
    <row r="226" spans="2:16" ht="15" x14ac:dyDescent="0.2">
      <c r="B226" s="45" t="str">
        <f>IF($M$1="English",TitleTable!C$11,TitleTable!B$11)</f>
        <v>Room temperature</v>
      </c>
      <c r="C226" s="161" t="s">
        <v>264</v>
      </c>
      <c r="D226" s="105"/>
      <c r="E226" s="46"/>
      <c r="F226" s="46"/>
      <c r="G226" s="46"/>
      <c r="H226" s="46"/>
      <c r="I226" s="46"/>
      <c r="J226" s="46"/>
      <c r="K226" s="46"/>
      <c r="L226" s="46"/>
      <c r="M226" s="106"/>
    </row>
    <row r="227" spans="2:16" x14ac:dyDescent="0.2">
      <c r="B227" s="39" t="str">
        <f>IF($M$1="English",TitleTable!C$12,TitleTable!B$12)</f>
        <v>Relative humidity</v>
      </c>
      <c r="C227" s="47" t="s">
        <v>266</v>
      </c>
      <c r="D227" s="107"/>
      <c r="E227" s="48"/>
      <c r="F227" s="48"/>
      <c r="G227" s="48"/>
      <c r="H227" s="48"/>
      <c r="I227" s="48"/>
      <c r="J227" s="48"/>
      <c r="K227" s="48"/>
      <c r="L227" s="48"/>
      <c r="M227" s="108"/>
    </row>
    <row r="228" spans="2:16" ht="15" thickBot="1" x14ac:dyDescent="0.25">
      <c r="B228" s="42" t="str">
        <f>IF($M$1="English",TitleTable!C$13,TitleTable!B$13)</f>
        <v>Atmospheric pressure</v>
      </c>
      <c r="C228" s="49" t="s">
        <v>18</v>
      </c>
      <c r="D228" s="109"/>
      <c r="E228" s="50"/>
      <c r="F228" s="50"/>
      <c r="G228" s="50"/>
      <c r="H228" s="50"/>
      <c r="I228" s="50"/>
      <c r="J228" s="50"/>
      <c r="K228" s="50"/>
      <c r="L228" s="50"/>
      <c r="M228" s="110"/>
    </row>
    <row r="229" spans="2:16" ht="15" thickBot="1" x14ac:dyDescent="0.25">
      <c r="B229" s="51" t="str">
        <f>IF($M$1="English",TitleTable!C$14,TitleTable!B$14)</f>
        <v>Absolute humidity</v>
      </c>
      <c r="C229" s="97" t="s">
        <v>0</v>
      </c>
      <c r="D229" s="111">
        <f>D226+273.15</f>
        <v>273.14999999999998</v>
      </c>
      <c r="E229" s="52">
        <f t="shared" ref="E229:M229" si="48">E226+273.15</f>
        <v>273.14999999999998</v>
      </c>
      <c r="F229" s="52">
        <f t="shared" si="48"/>
        <v>273.14999999999998</v>
      </c>
      <c r="G229" s="52">
        <f t="shared" si="48"/>
        <v>273.14999999999998</v>
      </c>
      <c r="H229" s="52">
        <f t="shared" si="48"/>
        <v>273.14999999999998</v>
      </c>
      <c r="I229" s="52">
        <f t="shared" si="48"/>
        <v>273.14999999999998</v>
      </c>
      <c r="J229" s="52">
        <f t="shared" si="48"/>
        <v>273.14999999999998</v>
      </c>
      <c r="K229" s="52">
        <f t="shared" si="48"/>
        <v>273.14999999999998</v>
      </c>
      <c r="L229" s="52">
        <f t="shared" si="48"/>
        <v>273.14999999999998</v>
      </c>
      <c r="M229" s="112">
        <f t="shared" si="48"/>
        <v>273.14999999999998</v>
      </c>
    </row>
    <row r="230" spans="2:16" ht="16.5" x14ac:dyDescent="0.2">
      <c r="B230" s="53" t="str">
        <f>IF($M$1="English",TitleTable!C$15,TitleTable!B$15)</f>
        <v>Air density</v>
      </c>
      <c r="C230" s="54" t="s">
        <v>267</v>
      </c>
      <c r="D230" s="113" t="e">
        <f>(1.2931*273.15/(D229))*(D228/1013.25)*(1-0.378*(D227/100)*(EXP(-6096.9385*(D229)^-1+21.2409642-2.711193*10^-2*(D229)+1.673952*10^-5*(D229)^2+2.433502*LN((D229))))/100/D228)</f>
        <v>#DIV/0!</v>
      </c>
      <c r="E230" s="55" t="e">
        <f t="shared" ref="E230:M230" si="49">(1.2931*273.15/(E229))*(E228/1013.25)*(1-0.378*(E227/100)*(EXP(-6096.9385*(E229)^-1+21.2409642-2.711193*10^-2*(E229)+1.673952*10^-5*(E229)^2+2.433502*LN((E229))))/100/E228)</f>
        <v>#DIV/0!</v>
      </c>
      <c r="F230" s="55" t="e">
        <f t="shared" si="49"/>
        <v>#DIV/0!</v>
      </c>
      <c r="G230" s="55" t="e">
        <f t="shared" si="49"/>
        <v>#DIV/0!</v>
      </c>
      <c r="H230" s="55" t="e">
        <f t="shared" si="49"/>
        <v>#DIV/0!</v>
      </c>
      <c r="I230" s="55" t="e">
        <f t="shared" si="49"/>
        <v>#DIV/0!</v>
      </c>
      <c r="J230" s="55" t="e">
        <f t="shared" si="49"/>
        <v>#DIV/0!</v>
      </c>
      <c r="K230" s="55" t="e">
        <f t="shared" si="49"/>
        <v>#DIV/0!</v>
      </c>
      <c r="L230" s="55" t="e">
        <f t="shared" si="49"/>
        <v>#DIV/0!</v>
      </c>
      <c r="M230" s="114" t="e">
        <f t="shared" si="49"/>
        <v>#DIV/0!</v>
      </c>
    </row>
    <row r="231" spans="2:16" ht="15.75" thickBot="1" x14ac:dyDescent="0.2">
      <c r="B231" s="56" t="str">
        <f>IF($M$1="English",TitleTable!C$16,TitleTable!B$16)</f>
        <v>Adjusted torque by air density</v>
      </c>
      <c r="C231" s="98" t="s">
        <v>34</v>
      </c>
      <c r="D231" s="115" t="e">
        <f t="shared" ref="D231:M231" si="50">((1.175-D230)*IF(OR($K220=80,$K220="80℃"),D$8,D$7))+D222</f>
        <v>#DIV/0!</v>
      </c>
      <c r="E231" s="57" t="e">
        <f t="shared" si="50"/>
        <v>#DIV/0!</v>
      </c>
      <c r="F231" s="57" t="e">
        <f t="shared" si="50"/>
        <v>#DIV/0!</v>
      </c>
      <c r="G231" s="57" t="e">
        <f t="shared" si="50"/>
        <v>#DIV/0!</v>
      </c>
      <c r="H231" s="57" t="e">
        <f t="shared" si="50"/>
        <v>#DIV/0!</v>
      </c>
      <c r="I231" s="57" t="e">
        <f t="shared" si="50"/>
        <v>#DIV/0!</v>
      </c>
      <c r="J231" s="57" t="e">
        <f t="shared" si="50"/>
        <v>#DIV/0!</v>
      </c>
      <c r="K231" s="57" t="e">
        <f t="shared" si="50"/>
        <v>#DIV/0!</v>
      </c>
      <c r="L231" s="57" t="e">
        <f t="shared" si="50"/>
        <v>#DIV/0!</v>
      </c>
      <c r="M231" s="116" t="e">
        <f t="shared" si="50"/>
        <v>#DIV/0!</v>
      </c>
    </row>
    <row r="232" spans="2:16" x14ac:dyDescent="0.2">
      <c r="B232" s="11"/>
      <c r="C232" s="11"/>
      <c r="D232" s="11"/>
      <c r="E232" s="11"/>
      <c r="F232" s="11"/>
      <c r="G232" s="11"/>
      <c r="H232" s="11"/>
      <c r="I232" s="11"/>
      <c r="J232" s="11"/>
      <c r="K232" s="11"/>
      <c r="L232" s="11"/>
      <c r="M232" s="11"/>
    </row>
    <row r="233" spans="2:16" ht="15.75" thickBot="1" x14ac:dyDescent="0.3">
      <c r="B233" s="9" t="s">
        <v>64</v>
      </c>
      <c r="C233" s="26" t="str">
        <f>IF($M$1="English",TitleTable!C$5,TitleTable!B$5)</f>
        <v>Oil:</v>
      </c>
      <c r="D233" s="28" t="str">
        <f>D220</f>
        <v>JASO BC</v>
      </c>
      <c r="E233" s="28"/>
      <c r="F233" s="26" t="str">
        <f>IF($M$1="English",TitleTable!C$18,TitleTable!B$18)</f>
        <v>Date:</v>
      </c>
      <c r="G233" s="29"/>
      <c r="H233" s="30"/>
      <c r="I233" s="26" t="str">
        <f>IF($M$1="English",TitleTable!C$21,TitleTable!B$21)</f>
        <v>Oil temperature</v>
      </c>
      <c r="K233" s="27">
        <v>80</v>
      </c>
      <c r="L233" s="94" t="s">
        <v>106</v>
      </c>
      <c r="M233" s="31" t="str">
        <f>IF(OR(MAX(D237:M237)&gt;81,MIN(D237:M237)&lt;79),"O/Temp error","")</f>
        <v>O/Temp error</v>
      </c>
    </row>
    <row r="234" spans="2:16" ht="15" thickBot="1" x14ac:dyDescent="0.25">
      <c r="B234" s="58" t="str">
        <f>IF($M$1="English",TitleTable!C$6,TitleTable!B$6)</f>
        <v>Speed</v>
      </c>
      <c r="C234" s="117" t="s">
        <v>35</v>
      </c>
      <c r="D234" s="59">
        <v>650</v>
      </c>
      <c r="E234" s="60">
        <v>800</v>
      </c>
      <c r="F234" s="60">
        <v>1000</v>
      </c>
      <c r="G234" s="60">
        <v>1200</v>
      </c>
      <c r="H234" s="60">
        <v>1400</v>
      </c>
      <c r="I234" s="60">
        <v>1600</v>
      </c>
      <c r="J234" s="60">
        <v>1800</v>
      </c>
      <c r="K234" s="60">
        <v>2000</v>
      </c>
      <c r="L234" s="60">
        <v>2400</v>
      </c>
      <c r="M234" s="61">
        <v>2800</v>
      </c>
    </row>
    <row r="235" spans="2:16" x14ac:dyDescent="0.2">
      <c r="B235" s="62" t="str">
        <f>IF($M$1="English",TitleTable!C$7,TitleTable!B$7)</f>
        <v>Torque</v>
      </c>
      <c r="C235" s="118" t="s">
        <v>268</v>
      </c>
      <c r="D235" s="99"/>
      <c r="E235" s="38"/>
      <c r="F235" s="38"/>
      <c r="G235" s="38"/>
      <c r="H235" s="38"/>
      <c r="I235" s="38"/>
      <c r="J235" s="38"/>
      <c r="K235" s="37"/>
      <c r="L235" s="37"/>
      <c r="M235" s="100"/>
    </row>
    <row r="236" spans="2:16" x14ac:dyDescent="0.2">
      <c r="B236" s="63" t="str">
        <f>IF($M$1="English",TitleTable!C$8,TitleTable!B$8)</f>
        <v>Water outlet</v>
      </c>
      <c r="C236" s="67" t="s">
        <v>263</v>
      </c>
      <c r="D236" s="101"/>
      <c r="E236" s="40"/>
      <c r="F236" s="40"/>
      <c r="G236" s="40"/>
      <c r="H236" s="40"/>
      <c r="I236" s="40"/>
      <c r="J236" s="40"/>
      <c r="K236" s="40"/>
      <c r="L236" s="40"/>
      <c r="M236" s="102"/>
    </row>
    <row r="237" spans="2:16" x14ac:dyDescent="0.2">
      <c r="B237" s="63" t="str">
        <f>IF($M$1="English",TitleTable!C$9,TitleTable!B$9)</f>
        <v>Gallary oil temperature</v>
      </c>
      <c r="C237" s="67" t="s">
        <v>263</v>
      </c>
      <c r="D237" s="101"/>
      <c r="E237" s="40"/>
      <c r="F237" s="40"/>
      <c r="G237" s="41"/>
      <c r="H237" s="40"/>
      <c r="I237" s="40"/>
      <c r="J237" s="40"/>
      <c r="K237" s="40"/>
      <c r="L237" s="40"/>
      <c r="M237" s="102"/>
      <c r="O237" s="195"/>
      <c r="P237" s="195"/>
    </row>
    <row r="238" spans="2:16" ht="15" thickBot="1" x14ac:dyDescent="0.25">
      <c r="B238" s="64" t="str">
        <f>IF($M$1="English",TitleTable!C$10,TitleTable!B$10)</f>
        <v>Oil pressure</v>
      </c>
      <c r="C238" s="68" t="s">
        <v>15</v>
      </c>
      <c r="D238" s="103"/>
      <c r="E238" s="43"/>
      <c r="F238" s="43"/>
      <c r="G238" s="43"/>
      <c r="H238" s="43"/>
      <c r="I238" s="44"/>
      <c r="J238" s="44"/>
      <c r="K238" s="43"/>
      <c r="L238" s="43"/>
      <c r="M238" s="104"/>
    </row>
    <row r="239" spans="2:16" x14ac:dyDescent="0.2">
      <c r="B239" s="65" t="str">
        <f>IF($M$1="English",TitleTable!C$11,TitleTable!B$11)</f>
        <v>Room temperature</v>
      </c>
      <c r="C239" s="66" t="s">
        <v>263</v>
      </c>
      <c r="D239" s="105"/>
      <c r="E239" s="46"/>
      <c r="F239" s="46"/>
      <c r="G239" s="46"/>
      <c r="H239" s="46"/>
      <c r="I239" s="46"/>
      <c r="J239" s="46"/>
      <c r="K239" s="46"/>
      <c r="L239" s="46"/>
      <c r="M239" s="106"/>
    </row>
    <row r="240" spans="2:16" x14ac:dyDescent="0.2">
      <c r="B240" s="63" t="str">
        <f>IF($M$1="English",TitleTable!C$12,TitleTable!B$12)</f>
        <v>Relative humidity</v>
      </c>
      <c r="C240" s="67" t="s">
        <v>265</v>
      </c>
      <c r="D240" s="107"/>
      <c r="E240" s="48"/>
      <c r="F240" s="48"/>
      <c r="G240" s="48"/>
      <c r="H240" s="48"/>
      <c r="I240" s="48"/>
      <c r="J240" s="48"/>
      <c r="K240" s="48"/>
      <c r="L240" s="48"/>
      <c r="M240" s="108"/>
    </row>
    <row r="241" spans="2:16" ht="15" thickBot="1" x14ac:dyDescent="0.25">
      <c r="B241" s="64" t="str">
        <f>IF($M$1="English",TitleTable!C$13,TitleTable!B$13)</f>
        <v>Atmospheric pressure</v>
      </c>
      <c r="C241" s="68" t="s">
        <v>17</v>
      </c>
      <c r="D241" s="109"/>
      <c r="E241" s="50"/>
      <c r="F241" s="50"/>
      <c r="G241" s="50"/>
      <c r="H241" s="50"/>
      <c r="I241" s="50"/>
      <c r="J241" s="50"/>
      <c r="K241" s="50"/>
      <c r="L241" s="50"/>
      <c r="M241" s="110"/>
    </row>
    <row r="242" spans="2:16" ht="15" thickBot="1" x14ac:dyDescent="0.25">
      <c r="B242" s="51" t="str">
        <f>IF($M$1="English",TitleTable!C$14,TitleTable!B$14)</f>
        <v>Absolute humidity</v>
      </c>
      <c r="C242" s="97" t="s">
        <v>19</v>
      </c>
      <c r="D242" s="111">
        <f>D239+273.15</f>
        <v>273.14999999999998</v>
      </c>
      <c r="E242" s="52">
        <f t="shared" ref="E242:M242" si="51">E239+273.15</f>
        <v>273.14999999999998</v>
      </c>
      <c r="F242" s="52">
        <f t="shared" si="51"/>
        <v>273.14999999999998</v>
      </c>
      <c r="G242" s="52">
        <f t="shared" si="51"/>
        <v>273.14999999999998</v>
      </c>
      <c r="H242" s="52">
        <f t="shared" si="51"/>
        <v>273.14999999999998</v>
      </c>
      <c r="I242" s="52">
        <f t="shared" si="51"/>
        <v>273.14999999999998</v>
      </c>
      <c r="J242" s="52">
        <f t="shared" si="51"/>
        <v>273.14999999999998</v>
      </c>
      <c r="K242" s="52">
        <f t="shared" si="51"/>
        <v>273.14999999999998</v>
      </c>
      <c r="L242" s="52">
        <f t="shared" si="51"/>
        <v>273.14999999999998</v>
      </c>
      <c r="M242" s="112">
        <f t="shared" si="51"/>
        <v>273.14999999999998</v>
      </c>
    </row>
    <row r="243" spans="2:16" ht="16.5" x14ac:dyDescent="0.2">
      <c r="B243" s="53" t="str">
        <f>IF($M$1="English",TitleTable!C$15,TitleTable!B$15)</f>
        <v>Air density</v>
      </c>
      <c r="C243" s="54" t="s">
        <v>269</v>
      </c>
      <c r="D243" s="113" t="e">
        <f>(1.2931*273.15/(D242))*(D241/1013.25)*(1-0.378*(D240/100)*(EXP(-6096.9385*(D242)^-1+21.2409642-2.711193*10^-2*(D242)+1.673952*10^-5*(D242)^2+2.433502*LN((D242))))/100/D241)</f>
        <v>#DIV/0!</v>
      </c>
      <c r="E243" s="55" t="e">
        <f t="shared" ref="E243:M243" si="52">(1.2931*273.15/(E242))*(E241/1013.25)*(1-0.378*(E240/100)*(EXP(-6096.9385*(E242)^-1+21.2409642-2.711193*10^-2*(E242)+1.673952*10^-5*(E242)^2+2.433502*LN((E242))))/100/E241)</f>
        <v>#DIV/0!</v>
      </c>
      <c r="F243" s="55" t="e">
        <f t="shared" si="52"/>
        <v>#DIV/0!</v>
      </c>
      <c r="G243" s="55" t="e">
        <f t="shared" si="52"/>
        <v>#DIV/0!</v>
      </c>
      <c r="H243" s="55" t="e">
        <f t="shared" si="52"/>
        <v>#DIV/0!</v>
      </c>
      <c r="I243" s="55" t="e">
        <f t="shared" si="52"/>
        <v>#DIV/0!</v>
      </c>
      <c r="J243" s="55" t="e">
        <f t="shared" si="52"/>
        <v>#DIV/0!</v>
      </c>
      <c r="K243" s="55" t="e">
        <f t="shared" si="52"/>
        <v>#DIV/0!</v>
      </c>
      <c r="L243" s="55" t="e">
        <f t="shared" si="52"/>
        <v>#DIV/0!</v>
      </c>
      <c r="M243" s="114" t="e">
        <f t="shared" si="52"/>
        <v>#DIV/0!</v>
      </c>
    </row>
    <row r="244" spans="2:16" ht="15.75" thickBot="1" x14ac:dyDescent="0.2">
      <c r="B244" s="56" t="str">
        <f>IF($M$1="English",TitleTable!C$16,TitleTable!B$16)</f>
        <v>Adjusted torque by air density</v>
      </c>
      <c r="C244" s="98" t="s">
        <v>34</v>
      </c>
      <c r="D244" s="115" t="e">
        <f t="shared" ref="D244:M244" si="53">((1.175-D243)*IF(OR($K233=80,$K233="80℃"),D$8,D$7))+D235</f>
        <v>#DIV/0!</v>
      </c>
      <c r="E244" s="57" t="e">
        <f t="shared" si="53"/>
        <v>#DIV/0!</v>
      </c>
      <c r="F244" s="57" t="e">
        <f t="shared" si="53"/>
        <v>#DIV/0!</v>
      </c>
      <c r="G244" s="57" t="e">
        <f t="shared" si="53"/>
        <v>#DIV/0!</v>
      </c>
      <c r="H244" s="57" t="e">
        <f t="shared" si="53"/>
        <v>#DIV/0!</v>
      </c>
      <c r="I244" s="57" t="e">
        <f t="shared" si="53"/>
        <v>#DIV/0!</v>
      </c>
      <c r="J244" s="57" t="e">
        <f t="shared" si="53"/>
        <v>#DIV/0!</v>
      </c>
      <c r="K244" s="57" t="e">
        <f t="shared" si="53"/>
        <v>#DIV/0!</v>
      </c>
      <c r="L244" s="57" t="e">
        <f t="shared" si="53"/>
        <v>#DIV/0!</v>
      </c>
      <c r="M244" s="116" t="e">
        <f t="shared" si="53"/>
        <v>#DIV/0!</v>
      </c>
    </row>
    <row r="246" spans="2:16" ht="15.75" thickBot="1" x14ac:dyDescent="0.3">
      <c r="B246" s="9" t="s">
        <v>58</v>
      </c>
      <c r="C246" s="26" t="str">
        <f>IF($M$1="English",TitleTable!C$5,TitleTable!B$5)</f>
        <v>Oil:</v>
      </c>
      <c r="D246" s="78"/>
      <c r="E246" s="28"/>
      <c r="F246" s="26" t="str">
        <f>IF($M$1="English",TitleTable!C$18,TitleTable!B$18)</f>
        <v>Date:</v>
      </c>
      <c r="G246" s="29"/>
      <c r="H246" s="30"/>
      <c r="I246" s="26" t="str">
        <f>IF($M$1="English",TitleTable!C$21,TitleTable!B$21)</f>
        <v>Oil temperature</v>
      </c>
      <c r="K246" s="27">
        <v>50</v>
      </c>
      <c r="L246" s="94" t="s">
        <v>106</v>
      </c>
      <c r="M246" s="31" t="str">
        <f>IF(OR(MAX(D250:M250)&gt;51,MIN(D250:M250)&lt;49),"O/Temp error","")</f>
        <v>O/Temp error</v>
      </c>
    </row>
    <row r="247" spans="2:16" ht="15" thickBot="1" x14ac:dyDescent="0.25">
      <c r="B247" s="32" t="str">
        <f>IF($M$1="English",TitleTable!C$6,TitleTable!B$6)</f>
        <v>Speed</v>
      </c>
      <c r="C247" s="95" t="s">
        <v>36</v>
      </c>
      <c r="D247" s="33">
        <v>650</v>
      </c>
      <c r="E247" s="34">
        <v>800</v>
      </c>
      <c r="F247" s="34">
        <v>1000</v>
      </c>
      <c r="G247" s="34">
        <v>1200</v>
      </c>
      <c r="H247" s="34">
        <v>1400</v>
      </c>
      <c r="I247" s="34">
        <v>1600</v>
      </c>
      <c r="J247" s="34">
        <v>1800</v>
      </c>
      <c r="K247" s="34">
        <v>2000</v>
      </c>
      <c r="L247" s="34">
        <v>2400</v>
      </c>
      <c r="M247" s="35">
        <v>2800</v>
      </c>
    </row>
    <row r="248" spans="2:16" x14ac:dyDescent="0.2">
      <c r="B248" s="36" t="str">
        <f>IF($M$1="English",TitleTable!C$7,TitleTable!B$7)</f>
        <v>Torque</v>
      </c>
      <c r="C248" s="96" t="s">
        <v>268</v>
      </c>
      <c r="D248" s="99"/>
      <c r="E248" s="38"/>
      <c r="F248" s="38"/>
      <c r="G248" s="38"/>
      <c r="H248" s="38"/>
      <c r="I248" s="38"/>
      <c r="J248" s="38"/>
      <c r="K248" s="37"/>
      <c r="L248" s="37"/>
      <c r="M248" s="100"/>
    </row>
    <row r="249" spans="2:16" ht="15" x14ac:dyDescent="0.2">
      <c r="B249" s="39" t="str">
        <f>IF($M$1="English",TitleTable!C$8,TitleTable!B$8)</f>
        <v>Water outlet</v>
      </c>
      <c r="C249" s="162" t="s">
        <v>264</v>
      </c>
      <c r="D249" s="101"/>
      <c r="E249" s="40"/>
      <c r="F249" s="40"/>
      <c r="G249" s="40"/>
      <c r="H249" s="40"/>
      <c r="I249" s="40"/>
      <c r="J249" s="40"/>
      <c r="K249" s="40"/>
      <c r="L249" s="40"/>
      <c r="M249" s="102"/>
    </row>
    <row r="250" spans="2:16" ht="15" x14ac:dyDescent="0.2">
      <c r="B250" s="39" t="str">
        <f>IF($M$1="English",TitleTable!C$9,TitleTable!B$9)</f>
        <v>Gallary oil temperature</v>
      </c>
      <c r="C250" s="161" t="s">
        <v>264</v>
      </c>
      <c r="D250" s="101"/>
      <c r="E250" s="40"/>
      <c r="F250" s="40"/>
      <c r="G250" s="41"/>
      <c r="H250" s="40"/>
      <c r="I250" s="40"/>
      <c r="J250" s="40"/>
      <c r="K250" s="40"/>
      <c r="L250" s="40"/>
      <c r="M250" s="102"/>
      <c r="O250" s="195"/>
      <c r="P250" s="195"/>
    </row>
    <row r="251" spans="2:16" ht="15" thickBot="1" x14ac:dyDescent="0.25">
      <c r="B251" s="42" t="str">
        <f>IF($M$1="English",TitleTable!C$10,TitleTable!B$10)</f>
        <v>Oil pressure</v>
      </c>
      <c r="C251" s="49" t="s">
        <v>16</v>
      </c>
      <c r="D251" s="103"/>
      <c r="E251" s="43"/>
      <c r="F251" s="43"/>
      <c r="G251" s="43"/>
      <c r="H251" s="43"/>
      <c r="I251" s="44"/>
      <c r="J251" s="44"/>
      <c r="K251" s="43"/>
      <c r="L251" s="43"/>
      <c r="M251" s="104"/>
    </row>
    <row r="252" spans="2:16" ht="15" x14ac:dyDescent="0.2">
      <c r="B252" s="45" t="str">
        <f>IF($M$1="English",TitleTable!C$11,TitleTable!B$11)</f>
        <v>Room temperature</v>
      </c>
      <c r="C252" s="161" t="s">
        <v>264</v>
      </c>
      <c r="D252" s="105"/>
      <c r="E252" s="46"/>
      <c r="F252" s="46"/>
      <c r="G252" s="46"/>
      <c r="H252" s="46"/>
      <c r="I252" s="46"/>
      <c r="J252" s="46"/>
      <c r="K252" s="46"/>
      <c r="L252" s="46"/>
      <c r="M252" s="106"/>
    </row>
    <row r="253" spans="2:16" x14ac:dyDescent="0.2">
      <c r="B253" s="39" t="str">
        <f>IF($M$1="English",TitleTable!C$12,TitleTable!B$12)</f>
        <v>Relative humidity</v>
      </c>
      <c r="C253" s="47" t="s">
        <v>266</v>
      </c>
      <c r="D253" s="107"/>
      <c r="E253" s="48"/>
      <c r="F253" s="48"/>
      <c r="G253" s="48"/>
      <c r="H253" s="48"/>
      <c r="I253" s="48"/>
      <c r="J253" s="48"/>
      <c r="K253" s="48"/>
      <c r="L253" s="48"/>
      <c r="M253" s="108"/>
    </row>
    <row r="254" spans="2:16" ht="15" thickBot="1" x14ac:dyDescent="0.25">
      <c r="B254" s="42" t="str">
        <f>IF($M$1="English",TitleTable!C$13,TitleTable!B$13)</f>
        <v>Atmospheric pressure</v>
      </c>
      <c r="C254" s="49" t="s">
        <v>18</v>
      </c>
      <c r="D254" s="109"/>
      <c r="E254" s="50"/>
      <c r="F254" s="50"/>
      <c r="G254" s="50"/>
      <c r="H254" s="50"/>
      <c r="I254" s="50"/>
      <c r="J254" s="50"/>
      <c r="K254" s="50"/>
      <c r="L254" s="50"/>
      <c r="M254" s="110"/>
    </row>
    <row r="255" spans="2:16" ht="15" thickBot="1" x14ac:dyDescent="0.25">
      <c r="B255" s="51" t="str">
        <f>IF($M$1="English",TitleTable!C$14,TitleTable!B$14)</f>
        <v>Absolute humidity</v>
      </c>
      <c r="C255" s="97" t="s">
        <v>0</v>
      </c>
      <c r="D255" s="111">
        <f>D252+273.15</f>
        <v>273.14999999999998</v>
      </c>
      <c r="E255" s="52">
        <f t="shared" ref="E255:M255" si="54">E252+273.15</f>
        <v>273.14999999999998</v>
      </c>
      <c r="F255" s="52">
        <f t="shared" si="54"/>
        <v>273.14999999999998</v>
      </c>
      <c r="G255" s="52">
        <f t="shared" si="54"/>
        <v>273.14999999999998</v>
      </c>
      <c r="H255" s="52">
        <f t="shared" si="54"/>
        <v>273.14999999999998</v>
      </c>
      <c r="I255" s="52">
        <f t="shared" si="54"/>
        <v>273.14999999999998</v>
      </c>
      <c r="J255" s="52">
        <f t="shared" si="54"/>
        <v>273.14999999999998</v>
      </c>
      <c r="K255" s="52">
        <f t="shared" si="54"/>
        <v>273.14999999999998</v>
      </c>
      <c r="L255" s="52">
        <f t="shared" si="54"/>
        <v>273.14999999999998</v>
      </c>
      <c r="M255" s="112">
        <f t="shared" si="54"/>
        <v>273.14999999999998</v>
      </c>
    </row>
    <row r="256" spans="2:16" ht="16.5" x14ac:dyDescent="0.2">
      <c r="B256" s="53" t="str">
        <f>IF($M$1="English",TitleTable!C$15,TitleTable!B$15)</f>
        <v>Air density</v>
      </c>
      <c r="C256" s="54" t="s">
        <v>267</v>
      </c>
      <c r="D256" s="113" t="e">
        <f>(1.2931*273.15/(D255))*(D254/1013.25)*(1-0.378*(D253/100)*(EXP(-6096.9385*(D255)^-1+21.2409642-2.711193*10^-2*(D255)+1.673952*10^-5*(D255)^2+2.433502*LN((D255))))/100/D254)</f>
        <v>#DIV/0!</v>
      </c>
      <c r="E256" s="55" t="e">
        <f t="shared" ref="E256:M256" si="55">(1.2931*273.15/(E255))*(E254/1013.25)*(1-0.378*(E253/100)*(EXP(-6096.9385*(E255)^-1+21.2409642-2.711193*10^-2*(E255)+1.673952*10^-5*(E255)^2+2.433502*LN((E255))))/100/E254)</f>
        <v>#DIV/0!</v>
      </c>
      <c r="F256" s="55" t="e">
        <f t="shared" si="55"/>
        <v>#DIV/0!</v>
      </c>
      <c r="G256" s="55" t="e">
        <f t="shared" si="55"/>
        <v>#DIV/0!</v>
      </c>
      <c r="H256" s="55" t="e">
        <f t="shared" si="55"/>
        <v>#DIV/0!</v>
      </c>
      <c r="I256" s="55" t="e">
        <f t="shared" si="55"/>
        <v>#DIV/0!</v>
      </c>
      <c r="J256" s="55" t="e">
        <f t="shared" si="55"/>
        <v>#DIV/0!</v>
      </c>
      <c r="K256" s="55" t="e">
        <f t="shared" si="55"/>
        <v>#DIV/0!</v>
      </c>
      <c r="L256" s="55" t="e">
        <f t="shared" si="55"/>
        <v>#DIV/0!</v>
      </c>
      <c r="M256" s="114" t="e">
        <f t="shared" si="55"/>
        <v>#DIV/0!</v>
      </c>
    </row>
    <row r="257" spans="2:16" ht="15.75" thickBot="1" x14ac:dyDescent="0.2">
      <c r="B257" s="56" t="str">
        <f>IF($M$1="English",TitleTable!C$16,TitleTable!B$16)</f>
        <v>Adjusted torque by air density</v>
      </c>
      <c r="C257" s="98" t="s">
        <v>34</v>
      </c>
      <c r="D257" s="115" t="e">
        <f t="shared" ref="D257:M257" si="56">((1.175-D256)*IF(OR($K246=80,$K246="80℃"),D$8,D$7))+D248</f>
        <v>#DIV/0!</v>
      </c>
      <c r="E257" s="57" t="e">
        <f t="shared" si="56"/>
        <v>#DIV/0!</v>
      </c>
      <c r="F257" s="57" t="e">
        <f t="shared" si="56"/>
        <v>#DIV/0!</v>
      </c>
      <c r="G257" s="57" t="e">
        <f t="shared" si="56"/>
        <v>#DIV/0!</v>
      </c>
      <c r="H257" s="57" t="e">
        <f t="shared" si="56"/>
        <v>#DIV/0!</v>
      </c>
      <c r="I257" s="57" t="e">
        <f t="shared" si="56"/>
        <v>#DIV/0!</v>
      </c>
      <c r="J257" s="57" t="e">
        <f t="shared" si="56"/>
        <v>#DIV/0!</v>
      </c>
      <c r="K257" s="57" t="e">
        <f t="shared" si="56"/>
        <v>#DIV/0!</v>
      </c>
      <c r="L257" s="57" t="e">
        <f t="shared" si="56"/>
        <v>#DIV/0!</v>
      </c>
      <c r="M257" s="116" t="e">
        <f t="shared" si="56"/>
        <v>#DIV/0!</v>
      </c>
    </row>
    <row r="258" spans="2:16" x14ac:dyDescent="0.2">
      <c r="B258" s="11"/>
      <c r="C258" s="11"/>
      <c r="D258" s="11"/>
      <c r="E258" s="11"/>
      <c r="F258" s="11"/>
      <c r="G258" s="11"/>
      <c r="H258" s="11"/>
      <c r="I258" s="11"/>
      <c r="J258" s="11"/>
      <c r="K258" s="11"/>
      <c r="L258" s="11"/>
      <c r="M258" s="11"/>
    </row>
    <row r="259" spans="2:16" ht="15.75" thickBot="1" x14ac:dyDescent="0.3">
      <c r="B259" s="9" t="s">
        <v>60</v>
      </c>
      <c r="C259" s="26" t="str">
        <f>IF($M$1="English",TitleTable!C$5,TitleTable!B$5)</f>
        <v>Oil:</v>
      </c>
      <c r="D259" s="28">
        <f>D246</f>
        <v>0</v>
      </c>
      <c r="E259" s="28"/>
      <c r="F259" s="26" t="str">
        <f>IF($M$1="English",TitleTable!C$18,TitleTable!B$18)</f>
        <v>Date:</v>
      </c>
      <c r="G259" s="29"/>
      <c r="H259" s="30"/>
      <c r="I259" s="26" t="str">
        <f>IF($M$1="English",TitleTable!C$21,TitleTable!B$21)</f>
        <v>Oil temperature</v>
      </c>
      <c r="K259" s="27">
        <v>80</v>
      </c>
      <c r="L259" s="94" t="s">
        <v>106</v>
      </c>
      <c r="M259" s="31" t="str">
        <f>IF(OR(MAX(D263:M263)&gt;81,MIN(D263:M263)&lt;79),"O/Temp error","")</f>
        <v>O/Temp error</v>
      </c>
    </row>
    <row r="260" spans="2:16" ht="15" thickBot="1" x14ac:dyDescent="0.25">
      <c r="B260" s="58" t="str">
        <f>IF($M$1="English",TitleTable!C$6,TitleTable!B$6)</f>
        <v>Speed</v>
      </c>
      <c r="C260" s="117" t="s">
        <v>35</v>
      </c>
      <c r="D260" s="59">
        <v>650</v>
      </c>
      <c r="E260" s="60">
        <v>800</v>
      </c>
      <c r="F260" s="60">
        <v>1000</v>
      </c>
      <c r="G260" s="60">
        <v>1200</v>
      </c>
      <c r="H260" s="60">
        <v>1400</v>
      </c>
      <c r="I260" s="60">
        <v>1600</v>
      </c>
      <c r="J260" s="60">
        <v>1800</v>
      </c>
      <c r="K260" s="60">
        <v>2000</v>
      </c>
      <c r="L260" s="60">
        <v>2400</v>
      </c>
      <c r="M260" s="61">
        <v>2800</v>
      </c>
    </row>
    <row r="261" spans="2:16" x14ac:dyDescent="0.2">
      <c r="B261" s="62" t="str">
        <f>IF($M$1="English",TitleTable!C$7,TitleTable!B$7)</f>
        <v>Torque</v>
      </c>
      <c r="C261" s="118" t="s">
        <v>268</v>
      </c>
      <c r="D261" s="99"/>
      <c r="E261" s="38"/>
      <c r="F261" s="38"/>
      <c r="G261" s="38"/>
      <c r="H261" s="38"/>
      <c r="I261" s="38"/>
      <c r="J261" s="38"/>
      <c r="K261" s="37"/>
      <c r="L261" s="37"/>
      <c r="M261" s="100"/>
    </row>
    <row r="262" spans="2:16" x14ac:dyDescent="0.2">
      <c r="B262" s="63" t="str">
        <f>IF($M$1="English",TitleTable!C$8,TitleTable!B$8)</f>
        <v>Water outlet</v>
      </c>
      <c r="C262" s="67" t="s">
        <v>263</v>
      </c>
      <c r="D262" s="101"/>
      <c r="E262" s="40"/>
      <c r="F262" s="40"/>
      <c r="G262" s="40"/>
      <c r="H262" s="40"/>
      <c r="I262" s="40"/>
      <c r="J262" s="40"/>
      <c r="K262" s="40"/>
      <c r="L262" s="40"/>
      <c r="M262" s="102"/>
    </row>
    <row r="263" spans="2:16" x14ac:dyDescent="0.2">
      <c r="B263" s="63" t="str">
        <f>IF($M$1="English",TitleTable!C$9,TitleTable!B$9)</f>
        <v>Gallary oil temperature</v>
      </c>
      <c r="C263" s="67" t="s">
        <v>263</v>
      </c>
      <c r="D263" s="101"/>
      <c r="E263" s="40"/>
      <c r="F263" s="40"/>
      <c r="G263" s="41"/>
      <c r="H263" s="40"/>
      <c r="I263" s="40"/>
      <c r="J263" s="40"/>
      <c r="K263" s="40"/>
      <c r="L263" s="40"/>
      <c r="M263" s="102"/>
      <c r="O263" s="195"/>
      <c r="P263" s="195"/>
    </row>
    <row r="264" spans="2:16" ht="15" thickBot="1" x14ac:dyDescent="0.25">
      <c r="B264" s="64" t="str">
        <f>IF($M$1="English",TitleTable!C$10,TitleTable!B$10)</f>
        <v>Oil pressure</v>
      </c>
      <c r="C264" s="68" t="s">
        <v>15</v>
      </c>
      <c r="D264" s="103"/>
      <c r="E264" s="43"/>
      <c r="F264" s="43"/>
      <c r="G264" s="43"/>
      <c r="H264" s="43"/>
      <c r="I264" s="44"/>
      <c r="J264" s="44"/>
      <c r="K264" s="43"/>
      <c r="L264" s="43"/>
      <c r="M264" s="104"/>
    </row>
    <row r="265" spans="2:16" x14ac:dyDescent="0.2">
      <c r="B265" s="65" t="str">
        <f>IF($M$1="English",TitleTable!C$11,TitleTable!B$11)</f>
        <v>Room temperature</v>
      </c>
      <c r="C265" s="66" t="s">
        <v>263</v>
      </c>
      <c r="D265" s="105"/>
      <c r="E265" s="46"/>
      <c r="F265" s="46"/>
      <c r="G265" s="46"/>
      <c r="H265" s="46"/>
      <c r="I265" s="46"/>
      <c r="J265" s="46"/>
      <c r="K265" s="46"/>
      <c r="L265" s="46"/>
      <c r="M265" s="106"/>
    </row>
    <row r="266" spans="2:16" x14ac:dyDescent="0.2">
      <c r="B266" s="63" t="str">
        <f>IF($M$1="English",TitleTable!C$12,TitleTable!B$12)</f>
        <v>Relative humidity</v>
      </c>
      <c r="C266" s="67" t="s">
        <v>265</v>
      </c>
      <c r="D266" s="107"/>
      <c r="E266" s="48"/>
      <c r="F266" s="48"/>
      <c r="G266" s="48"/>
      <c r="H266" s="48"/>
      <c r="I266" s="48"/>
      <c r="J266" s="48"/>
      <c r="K266" s="48"/>
      <c r="L266" s="48"/>
      <c r="M266" s="108"/>
    </row>
    <row r="267" spans="2:16" ht="15" thickBot="1" x14ac:dyDescent="0.25">
      <c r="B267" s="64" t="str">
        <f>IF($M$1="English",TitleTable!C$13,TitleTable!B$13)</f>
        <v>Atmospheric pressure</v>
      </c>
      <c r="C267" s="68" t="s">
        <v>17</v>
      </c>
      <c r="D267" s="109"/>
      <c r="E267" s="50"/>
      <c r="F267" s="50"/>
      <c r="G267" s="50"/>
      <c r="H267" s="50"/>
      <c r="I267" s="50"/>
      <c r="J267" s="50"/>
      <c r="K267" s="50"/>
      <c r="L267" s="50"/>
      <c r="M267" s="110"/>
    </row>
    <row r="268" spans="2:16" ht="15" thickBot="1" x14ac:dyDescent="0.25">
      <c r="B268" s="51" t="str">
        <f>IF($M$1="English",TitleTable!C$14,TitleTable!B$14)</f>
        <v>Absolute humidity</v>
      </c>
      <c r="C268" s="97" t="s">
        <v>19</v>
      </c>
      <c r="D268" s="111">
        <f>D265+273.15</f>
        <v>273.14999999999998</v>
      </c>
      <c r="E268" s="52">
        <f t="shared" ref="E268:M268" si="57">E265+273.15</f>
        <v>273.14999999999998</v>
      </c>
      <c r="F268" s="52">
        <f t="shared" si="57"/>
        <v>273.14999999999998</v>
      </c>
      <c r="G268" s="52">
        <f t="shared" si="57"/>
        <v>273.14999999999998</v>
      </c>
      <c r="H268" s="52">
        <f t="shared" si="57"/>
        <v>273.14999999999998</v>
      </c>
      <c r="I268" s="52">
        <f t="shared" si="57"/>
        <v>273.14999999999998</v>
      </c>
      <c r="J268" s="52">
        <f t="shared" si="57"/>
        <v>273.14999999999998</v>
      </c>
      <c r="K268" s="52">
        <f t="shared" si="57"/>
        <v>273.14999999999998</v>
      </c>
      <c r="L268" s="52">
        <f t="shared" si="57"/>
        <v>273.14999999999998</v>
      </c>
      <c r="M268" s="112">
        <f t="shared" si="57"/>
        <v>273.14999999999998</v>
      </c>
    </row>
    <row r="269" spans="2:16" ht="16.5" x14ac:dyDescent="0.2">
      <c r="B269" s="53" t="str">
        <f>IF($M$1="English",TitleTable!C$15,TitleTable!B$15)</f>
        <v>Air density</v>
      </c>
      <c r="C269" s="54" t="s">
        <v>269</v>
      </c>
      <c r="D269" s="113" t="e">
        <f>(1.2931*273.15/(D268))*(D267/1013.25)*(1-0.378*(D266/100)*(EXP(-6096.9385*(D268)^-1+21.2409642-2.711193*10^-2*(D268)+1.673952*10^-5*(D268)^2+2.433502*LN((D268))))/100/D267)</f>
        <v>#DIV/0!</v>
      </c>
      <c r="E269" s="55" t="e">
        <f t="shared" ref="E269:M269" si="58">(1.2931*273.15/(E268))*(E267/1013.25)*(1-0.378*(E266/100)*(EXP(-6096.9385*(E268)^-1+21.2409642-2.711193*10^-2*(E268)+1.673952*10^-5*(E268)^2+2.433502*LN((E268))))/100/E267)</f>
        <v>#DIV/0!</v>
      </c>
      <c r="F269" s="55" t="e">
        <f t="shared" si="58"/>
        <v>#DIV/0!</v>
      </c>
      <c r="G269" s="55" t="e">
        <f t="shared" si="58"/>
        <v>#DIV/0!</v>
      </c>
      <c r="H269" s="55" t="e">
        <f t="shared" si="58"/>
        <v>#DIV/0!</v>
      </c>
      <c r="I269" s="55" t="e">
        <f t="shared" si="58"/>
        <v>#DIV/0!</v>
      </c>
      <c r="J269" s="55" t="e">
        <f t="shared" si="58"/>
        <v>#DIV/0!</v>
      </c>
      <c r="K269" s="55" t="e">
        <f t="shared" si="58"/>
        <v>#DIV/0!</v>
      </c>
      <c r="L269" s="55" t="e">
        <f t="shared" si="58"/>
        <v>#DIV/0!</v>
      </c>
      <c r="M269" s="114" t="e">
        <f t="shared" si="58"/>
        <v>#DIV/0!</v>
      </c>
    </row>
    <row r="270" spans="2:16" ht="15.75" thickBot="1" x14ac:dyDescent="0.2">
      <c r="B270" s="56" t="str">
        <f>IF($M$1="English",TitleTable!C$16,TitleTable!B$16)</f>
        <v>Adjusted torque by air density</v>
      </c>
      <c r="C270" s="98" t="s">
        <v>34</v>
      </c>
      <c r="D270" s="115" t="e">
        <f t="shared" ref="D270:M270" si="59">((1.175-D269)*IF(OR($K259=80,$K259="80℃"),D$8,D$7))+D261</f>
        <v>#DIV/0!</v>
      </c>
      <c r="E270" s="57" t="e">
        <f t="shared" si="59"/>
        <v>#DIV/0!</v>
      </c>
      <c r="F270" s="57" t="e">
        <f t="shared" si="59"/>
        <v>#DIV/0!</v>
      </c>
      <c r="G270" s="57" t="e">
        <f t="shared" si="59"/>
        <v>#DIV/0!</v>
      </c>
      <c r="H270" s="57" t="e">
        <f t="shared" si="59"/>
        <v>#DIV/0!</v>
      </c>
      <c r="I270" s="57" t="e">
        <f t="shared" si="59"/>
        <v>#DIV/0!</v>
      </c>
      <c r="J270" s="57" t="e">
        <f t="shared" si="59"/>
        <v>#DIV/0!</v>
      </c>
      <c r="K270" s="57" t="e">
        <f t="shared" si="59"/>
        <v>#DIV/0!</v>
      </c>
      <c r="L270" s="57" t="e">
        <f t="shared" si="59"/>
        <v>#DIV/0!</v>
      </c>
      <c r="M270" s="116" t="e">
        <f t="shared" si="59"/>
        <v>#DIV/0!</v>
      </c>
    </row>
    <row r="272" spans="2:16" ht="15.75" thickBot="1" x14ac:dyDescent="0.3">
      <c r="B272" s="9" t="s">
        <v>54</v>
      </c>
      <c r="C272" s="26" t="str">
        <f>IF($M$1="English",TitleTable!C$5,TitleTable!B$5)</f>
        <v>Oil:</v>
      </c>
      <c r="D272" s="27" t="s">
        <v>1</v>
      </c>
      <c r="E272" s="28"/>
      <c r="F272" s="26" t="str">
        <f>IF($M$1="English",TitleTable!C$18,TitleTable!B$18)</f>
        <v>Date:</v>
      </c>
      <c r="G272" s="29"/>
      <c r="H272" s="30"/>
      <c r="I272" s="26" t="str">
        <f>IF($M$1="English",TitleTable!C$21,TitleTable!B$21)</f>
        <v>Oil temperature</v>
      </c>
      <c r="K272" s="27">
        <v>50</v>
      </c>
      <c r="L272" s="94" t="s">
        <v>106</v>
      </c>
      <c r="M272" s="31" t="str">
        <f>IF(OR(MAX(D276:M276)&gt;51,MIN(D276:M276)&lt;49),"O/Temp error","")</f>
        <v>O/Temp error</v>
      </c>
    </row>
    <row r="273" spans="2:16" ht="15" thickBot="1" x14ac:dyDescent="0.25">
      <c r="B273" s="32" t="str">
        <f>IF($M$1="English",TitleTable!C$6,TitleTable!B$6)</f>
        <v>Speed</v>
      </c>
      <c r="C273" s="95" t="s">
        <v>36</v>
      </c>
      <c r="D273" s="33">
        <v>650</v>
      </c>
      <c r="E273" s="34">
        <v>800</v>
      </c>
      <c r="F273" s="34">
        <v>1000</v>
      </c>
      <c r="G273" s="34">
        <v>1200</v>
      </c>
      <c r="H273" s="34">
        <v>1400</v>
      </c>
      <c r="I273" s="34">
        <v>1600</v>
      </c>
      <c r="J273" s="34">
        <v>1800</v>
      </c>
      <c r="K273" s="34">
        <v>2000</v>
      </c>
      <c r="L273" s="34">
        <v>2400</v>
      </c>
      <c r="M273" s="35">
        <v>2800</v>
      </c>
    </row>
    <row r="274" spans="2:16" x14ac:dyDescent="0.2">
      <c r="B274" s="36" t="str">
        <f>IF($M$1="English",TitleTable!C$7,TitleTable!B$7)</f>
        <v>Torque</v>
      </c>
      <c r="C274" s="96" t="s">
        <v>268</v>
      </c>
      <c r="D274" s="99"/>
      <c r="E274" s="38"/>
      <c r="F274" s="38"/>
      <c r="G274" s="38"/>
      <c r="H274" s="38"/>
      <c r="I274" s="38"/>
      <c r="J274" s="38"/>
      <c r="K274" s="37"/>
      <c r="L274" s="37"/>
      <c r="M274" s="100"/>
    </row>
    <row r="275" spans="2:16" ht="15" x14ac:dyDescent="0.2">
      <c r="B275" s="39" t="str">
        <f>IF($M$1="English",TitleTable!C$8,TitleTable!B$8)</f>
        <v>Water outlet</v>
      </c>
      <c r="C275" s="162" t="s">
        <v>264</v>
      </c>
      <c r="D275" s="101"/>
      <c r="E275" s="40"/>
      <c r="F275" s="40"/>
      <c r="G275" s="40"/>
      <c r="H275" s="40"/>
      <c r="I275" s="40"/>
      <c r="J275" s="40"/>
      <c r="K275" s="40"/>
      <c r="L275" s="40"/>
      <c r="M275" s="102"/>
    </row>
    <row r="276" spans="2:16" ht="15" x14ac:dyDescent="0.2">
      <c r="B276" s="39" t="str">
        <f>IF($M$1="English",TitleTable!C$9,TitleTable!B$9)</f>
        <v>Gallary oil temperature</v>
      </c>
      <c r="C276" s="161" t="s">
        <v>264</v>
      </c>
      <c r="D276" s="101"/>
      <c r="E276" s="40"/>
      <c r="F276" s="40"/>
      <c r="G276" s="41"/>
      <c r="H276" s="40"/>
      <c r="I276" s="40"/>
      <c r="J276" s="40"/>
      <c r="K276" s="40"/>
      <c r="L276" s="40"/>
      <c r="M276" s="102"/>
      <c r="O276" s="195"/>
      <c r="P276" s="195"/>
    </row>
    <row r="277" spans="2:16" ht="15" thickBot="1" x14ac:dyDescent="0.25">
      <c r="B277" s="42" t="str">
        <f>IF($M$1="English",TitleTable!C$10,TitleTable!B$10)</f>
        <v>Oil pressure</v>
      </c>
      <c r="C277" s="49" t="s">
        <v>16</v>
      </c>
      <c r="D277" s="103"/>
      <c r="E277" s="43"/>
      <c r="F277" s="43"/>
      <c r="G277" s="43"/>
      <c r="H277" s="43"/>
      <c r="I277" s="44"/>
      <c r="J277" s="44"/>
      <c r="K277" s="43"/>
      <c r="L277" s="43"/>
      <c r="M277" s="104"/>
    </row>
    <row r="278" spans="2:16" ht="15" x14ac:dyDescent="0.2">
      <c r="B278" s="45" t="str">
        <f>IF($M$1="English",TitleTable!C$11,TitleTable!B$11)</f>
        <v>Room temperature</v>
      </c>
      <c r="C278" s="161" t="s">
        <v>264</v>
      </c>
      <c r="D278" s="105"/>
      <c r="E278" s="46"/>
      <c r="F278" s="46"/>
      <c r="G278" s="46"/>
      <c r="H278" s="46"/>
      <c r="I278" s="46"/>
      <c r="J278" s="46"/>
      <c r="K278" s="46"/>
      <c r="L278" s="46"/>
      <c r="M278" s="106"/>
    </row>
    <row r="279" spans="2:16" x14ac:dyDescent="0.2">
      <c r="B279" s="39" t="str">
        <f>IF($M$1="English",TitleTable!C$12,TitleTable!B$12)</f>
        <v>Relative humidity</v>
      </c>
      <c r="C279" s="47" t="s">
        <v>266</v>
      </c>
      <c r="D279" s="107"/>
      <c r="E279" s="48"/>
      <c r="F279" s="48"/>
      <c r="G279" s="48"/>
      <c r="H279" s="48"/>
      <c r="I279" s="48"/>
      <c r="J279" s="48"/>
      <c r="K279" s="48"/>
      <c r="L279" s="48"/>
      <c r="M279" s="108"/>
    </row>
    <row r="280" spans="2:16" ht="15" thickBot="1" x14ac:dyDescent="0.25">
      <c r="B280" s="42" t="str">
        <f>IF($M$1="English",TitleTable!C$13,TitleTable!B$13)</f>
        <v>Atmospheric pressure</v>
      </c>
      <c r="C280" s="49" t="s">
        <v>18</v>
      </c>
      <c r="D280" s="109"/>
      <c r="E280" s="50"/>
      <c r="F280" s="50"/>
      <c r="G280" s="50"/>
      <c r="H280" s="50"/>
      <c r="I280" s="50"/>
      <c r="J280" s="50"/>
      <c r="K280" s="50"/>
      <c r="L280" s="50"/>
      <c r="M280" s="110"/>
    </row>
    <row r="281" spans="2:16" ht="15" thickBot="1" x14ac:dyDescent="0.25">
      <c r="B281" s="51" t="str">
        <f>IF($M$1="English",TitleTable!C$14,TitleTable!B$14)</f>
        <v>Absolute humidity</v>
      </c>
      <c r="C281" s="97" t="s">
        <v>0</v>
      </c>
      <c r="D281" s="111">
        <f>D278+273.15</f>
        <v>273.14999999999998</v>
      </c>
      <c r="E281" s="52">
        <f t="shared" ref="E281:M281" si="60">E278+273.15</f>
        <v>273.14999999999998</v>
      </c>
      <c r="F281" s="52">
        <f t="shared" si="60"/>
        <v>273.14999999999998</v>
      </c>
      <c r="G281" s="52">
        <f t="shared" si="60"/>
        <v>273.14999999999998</v>
      </c>
      <c r="H281" s="52">
        <f t="shared" si="60"/>
        <v>273.14999999999998</v>
      </c>
      <c r="I281" s="52">
        <f t="shared" si="60"/>
        <v>273.14999999999998</v>
      </c>
      <c r="J281" s="52">
        <f t="shared" si="60"/>
        <v>273.14999999999998</v>
      </c>
      <c r="K281" s="52">
        <f t="shared" si="60"/>
        <v>273.14999999999998</v>
      </c>
      <c r="L281" s="52">
        <f t="shared" si="60"/>
        <v>273.14999999999998</v>
      </c>
      <c r="M281" s="112">
        <f t="shared" si="60"/>
        <v>273.14999999999998</v>
      </c>
    </row>
    <row r="282" spans="2:16" ht="16.5" x14ac:dyDescent="0.2">
      <c r="B282" s="53" t="str">
        <f>IF($M$1="English",TitleTable!C$15,TitleTable!B$15)</f>
        <v>Air density</v>
      </c>
      <c r="C282" s="54" t="s">
        <v>267</v>
      </c>
      <c r="D282" s="113" t="e">
        <f>(1.2931*273.15/(D281))*(D280/1013.25)*(1-0.378*(D279/100)*(EXP(-6096.9385*(D281)^-1+21.2409642-2.711193*10^-2*(D281)+1.673952*10^-5*(D281)^2+2.433502*LN((D281))))/100/D280)</f>
        <v>#DIV/0!</v>
      </c>
      <c r="E282" s="55" t="e">
        <f t="shared" ref="E282:M282" si="61">(1.2931*273.15/(E281))*(E280/1013.25)*(1-0.378*(E279/100)*(EXP(-6096.9385*(E281)^-1+21.2409642-2.711193*10^-2*(E281)+1.673952*10^-5*(E281)^2+2.433502*LN((E281))))/100/E280)</f>
        <v>#DIV/0!</v>
      </c>
      <c r="F282" s="55" t="e">
        <f t="shared" si="61"/>
        <v>#DIV/0!</v>
      </c>
      <c r="G282" s="55" t="e">
        <f t="shared" si="61"/>
        <v>#DIV/0!</v>
      </c>
      <c r="H282" s="55" t="e">
        <f t="shared" si="61"/>
        <v>#DIV/0!</v>
      </c>
      <c r="I282" s="55" t="e">
        <f t="shared" si="61"/>
        <v>#DIV/0!</v>
      </c>
      <c r="J282" s="55" t="e">
        <f t="shared" si="61"/>
        <v>#DIV/0!</v>
      </c>
      <c r="K282" s="55" t="e">
        <f t="shared" si="61"/>
        <v>#DIV/0!</v>
      </c>
      <c r="L282" s="55" t="e">
        <f t="shared" si="61"/>
        <v>#DIV/0!</v>
      </c>
      <c r="M282" s="114" t="e">
        <f t="shared" si="61"/>
        <v>#DIV/0!</v>
      </c>
    </row>
    <row r="283" spans="2:16" ht="15.75" thickBot="1" x14ac:dyDescent="0.2">
      <c r="B283" s="56" t="str">
        <f>IF($M$1="English",TitleTable!C$16,TitleTable!B$16)</f>
        <v>Adjusted torque by air density</v>
      </c>
      <c r="C283" s="98" t="s">
        <v>34</v>
      </c>
      <c r="D283" s="115" t="e">
        <f t="shared" ref="D283:M283" si="62">((1.175-D282)*IF(OR($K272=80,$K272="80℃"),D$8,D$7))+D274</f>
        <v>#DIV/0!</v>
      </c>
      <c r="E283" s="57" t="e">
        <f t="shared" si="62"/>
        <v>#DIV/0!</v>
      </c>
      <c r="F283" s="57" t="e">
        <f t="shared" si="62"/>
        <v>#DIV/0!</v>
      </c>
      <c r="G283" s="57" t="e">
        <f t="shared" si="62"/>
        <v>#DIV/0!</v>
      </c>
      <c r="H283" s="57" t="e">
        <f t="shared" si="62"/>
        <v>#DIV/0!</v>
      </c>
      <c r="I283" s="57" t="e">
        <f t="shared" si="62"/>
        <v>#DIV/0!</v>
      </c>
      <c r="J283" s="57" t="e">
        <f t="shared" si="62"/>
        <v>#DIV/0!</v>
      </c>
      <c r="K283" s="57" t="e">
        <f t="shared" si="62"/>
        <v>#DIV/0!</v>
      </c>
      <c r="L283" s="57" t="e">
        <f t="shared" si="62"/>
        <v>#DIV/0!</v>
      </c>
      <c r="M283" s="116" t="e">
        <f t="shared" si="62"/>
        <v>#DIV/0!</v>
      </c>
    </row>
    <row r="284" spans="2:16" x14ac:dyDescent="0.2">
      <c r="B284" s="11"/>
      <c r="C284" s="11"/>
      <c r="D284" s="11"/>
      <c r="E284" s="11"/>
      <c r="F284" s="11"/>
      <c r="G284" s="11"/>
      <c r="H284" s="11"/>
      <c r="I284" s="11"/>
      <c r="J284" s="11"/>
      <c r="K284" s="11"/>
      <c r="L284" s="11"/>
      <c r="M284" s="11"/>
    </row>
    <row r="285" spans="2:16" ht="15.75" thickBot="1" x14ac:dyDescent="0.3">
      <c r="B285" s="9" t="s">
        <v>56</v>
      </c>
      <c r="C285" s="26" t="str">
        <f>IF($M$1="English",TitleTable!C$5,TitleTable!B$5)</f>
        <v>Oil:</v>
      </c>
      <c r="D285" s="28" t="str">
        <f>D272</f>
        <v>JASO BC</v>
      </c>
      <c r="E285" s="28"/>
      <c r="F285" s="26" t="str">
        <f>IF($M$1="English",TitleTable!C$18,TitleTable!B$18)</f>
        <v>Date:</v>
      </c>
      <c r="G285" s="29"/>
      <c r="H285" s="30"/>
      <c r="I285" s="26" t="str">
        <f>IF($M$1="English",TitleTable!C$21,TitleTable!B$21)</f>
        <v>Oil temperature</v>
      </c>
      <c r="K285" s="27">
        <v>80</v>
      </c>
      <c r="L285" s="94" t="s">
        <v>106</v>
      </c>
      <c r="M285" s="31" t="str">
        <f>IF(OR(MAX(D289:M289)&gt;81,MIN(D289:M289)&lt;79),"O/Temp error","")</f>
        <v>O/Temp error</v>
      </c>
    </row>
    <row r="286" spans="2:16" ht="15" thickBot="1" x14ac:dyDescent="0.25">
      <c r="B286" s="58" t="str">
        <f>IF($M$1="English",TitleTable!C$6,TitleTable!B$6)</f>
        <v>Speed</v>
      </c>
      <c r="C286" s="117" t="s">
        <v>35</v>
      </c>
      <c r="D286" s="59">
        <v>650</v>
      </c>
      <c r="E286" s="60">
        <v>800</v>
      </c>
      <c r="F286" s="60">
        <v>1000</v>
      </c>
      <c r="G286" s="60">
        <v>1200</v>
      </c>
      <c r="H286" s="60">
        <v>1400</v>
      </c>
      <c r="I286" s="60">
        <v>1600</v>
      </c>
      <c r="J286" s="60">
        <v>1800</v>
      </c>
      <c r="K286" s="60">
        <v>2000</v>
      </c>
      <c r="L286" s="60">
        <v>2400</v>
      </c>
      <c r="M286" s="61">
        <v>2800</v>
      </c>
    </row>
    <row r="287" spans="2:16" x14ac:dyDescent="0.2">
      <c r="B287" s="62" t="str">
        <f>IF($M$1="English",TitleTable!C$7,TitleTable!B$7)</f>
        <v>Torque</v>
      </c>
      <c r="C287" s="118" t="s">
        <v>268</v>
      </c>
      <c r="D287" s="99"/>
      <c r="E287" s="38"/>
      <c r="F287" s="38"/>
      <c r="G287" s="38"/>
      <c r="H287" s="38"/>
      <c r="I287" s="38"/>
      <c r="J287" s="38"/>
      <c r="K287" s="37"/>
      <c r="L287" s="37"/>
      <c r="M287" s="100"/>
    </row>
    <row r="288" spans="2:16" x14ac:dyDescent="0.2">
      <c r="B288" s="63" t="str">
        <f>IF($M$1="English",TitleTable!C$8,TitleTable!B$8)</f>
        <v>Water outlet</v>
      </c>
      <c r="C288" s="67" t="s">
        <v>263</v>
      </c>
      <c r="D288" s="101"/>
      <c r="E288" s="40"/>
      <c r="F288" s="40"/>
      <c r="G288" s="40"/>
      <c r="H288" s="40"/>
      <c r="I288" s="40"/>
      <c r="J288" s="40"/>
      <c r="K288" s="40"/>
      <c r="L288" s="40"/>
      <c r="M288" s="102"/>
    </row>
    <row r="289" spans="2:16" x14ac:dyDescent="0.2">
      <c r="B289" s="63" t="str">
        <f>IF($M$1="English",TitleTable!C$9,TitleTable!B$9)</f>
        <v>Gallary oil temperature</v>
      </c>
      <c r="C289" s="67" t="s">
        <v>263</v>
      </c>
      <c r="D289" s="101"/>
      <c r="E289" s="40"/>
      <c r="F289" s="40"/>
      <c r="G289" s="41"/>
      <c r="H289" s="40"/>
      <c r="I289" s="40"/>
      <c r="J289" s="40"/>
      <c r="K289" s="40"/>
      <c r="L289" s="40"/>
      <c r="M289" s="102"/>
      <c r="O289" s="195"/>
      <c r="P289" s="195"/>
    </row>
    <row r="290" spans="2:16" ht="15" thickBot="1" x14ac:dyDescent="0.25">
      <c r="B290" s="64" t="str">
        <f>IF($M$1="English",TitleTable!C$10,TitleTable!B$10)</f>
        <v>Oil pressure</v>
      </c>
      <c r="C290" s="68" t="s">
        <v>15</v>
      </c>
      <c r="D290" s="103"/>
      <c r="E290" s="43"/>
      <c r="F290" s="43"/>
      <c r="G290" s="43"/>
      <c r="H290" s="43"/>
      <c r="I290" s="44"/>
      <c r="J290" s="44"/>
      <c r="K290" s="43"/>
      <c r="L290" s="43"/>
      <c r="M290" s="104"/>
    </row>
    <row r="291" spans="2:16" x14ac:dyDescent="0.2">
      <c r="B291" s="65" t="str">
        <f>IF($M$1="English",TitleTable!C$11,TitleTable!B$11)</f>
        <v>Room temperature</v>
      </c>
      <c r="C291" s="66" t="s">
        <v>263</v>
      </c>
      <c r="D291" s="105"/>
      <c r="E291" s="46"/>
      <c r="F291" s="46"/>
      <c r="G291" s="46"/>
      <c r="H291" s="46"/>
      <c r="I291" s="46"/>
      <c r="J291" s="46"/>
      <c r="K291" s="46"/>
      <c r="L291" s="46"/>
      <c r="M291" s="106"/>
    </row>
    <row r="292" spans="2:16" x14ac:dyDescent="0.2">
      <c r="B292" s="63" t="str">
        <f>IF($M$1="English",TitleTable!C$12,TitleTable!B$12)</f>
        <v>Relative humidity</v>
      </c>
      <c r="C292" s="67" t="s">
        <v>265</v>
      </c>
      <c r="D292" s="107"/>
      <c r="E292" s="48"/>
      <c r="F292" s="48"/>
      <c r="G292" s="48"/>
      <c r="H292" s="48"/>
      <c r="I292" s="48"/>
      <c r="J292" s="48"/>
      <c r="K292" s="48"/>
      <c r="L292" s="48"/>
      <c r="M292" s="108"/>
    </row>
    <row r="293" spans="2:16" ht="15" thickBot="1" x14ac:dyDescent="0.25">
      <c r="B293" s="64" t="str">
        <f>IF($M$1="English",TitleTable!C$13,TitleTable!B$13)</f>
        <v>Atmospheric pressure</v>
      </c>
      <c r="C293" s="68" t="s">
        <v>17</v>
      </c>
      <c r="D293" s="109"/>
      <c r="E293" s="50"/>
      <c r="F293" s="50"/>
      <c r="G293" s="50"/>
      <c r="H293" s="50"/>
      <c r="I293" s="50"/>
      <c r="J293" s="50"/>
      <c r="K293" s="50"/>
      <c r="L293" s="50"/>
      <c r="M293" s="110"/>
    </row>
    <row r="294" spans="2:16" ht="15" thickBot="1" x14ac:dyDescent="0.25">
      <c r="B294" s="51" t="str">
        <f>IF($M$1="English",TitleTable!C$14,TitleTable!B$14)</f>
        <v>Absolute humidity</v>
      </c>
      <c r="C294" s="97" t="s">
        <v>19</v>
      </c>
      <c r="D294" s="111">
        <f>D291+273.15</f>
        <v>273.14999999999998</v>
      </c>
      <c r="E294" s="52">
        <f t="shared" ref="E294:M294" si="63">E291+273.15</f>
        <v>273.14999999999998</v>
      </c>
      <c r="F294" s="52">
        <f t="shared" si="63"/>
        <v>273.14999999999998</v>
      </c>
      <c r="G294" s="52">
        <f t="shared" si="63"/>
        <v>273.14999999999998</v>
      </c>
      <c r="H294" s="52">
        <f t="shared" si="63"/>
        <v>273.14999999999998</v>
      </c>
      <c r="I294" s="52">
        <f t="shared" si="63"/>
        <v>273.14999999999998</v>
      </c>
      <c r="J294" s="52">
        <f t="shared" si="63"/>
        <v>273.14999999999998</v>
      </c>
      <c r="K294" s="52">
        <f t="shared" si="63"/>
        <v>273.14999999999998</v>
      </c>
      <c r="L294" s="52">
        <f t="shared" si="63"/>
        <v>273.14999999999998</v>
      </c>
      <c r="M294" s="112">
        <f t="shared" si="63"/>
        <v>273.14999999999998</v>
      </c>
    </row>
    <row r="295" spans="2:16" ht="16.5" x14ac:dyDescent="0.2">
      <c r="B295" s="53" t="str">
        <f>IF($M$1="English",TitleTable!C$15,TitleTable!B$15)</f>
        <v>Air density</v>
      </c>
      <c r="C295" s="54" t="s">
        <v>269</v>
      </c>
      <c r="D295" s="113" t="e">
        <f>(1.2931*273.15/(D294))*(D293/1013.25)*(1-0.378*(D292/100)*(EXP(-6096.9385*(D294)^-1+21.2409642-2.711193*10^-2*(D294)+1.673952*10^-5*(D294)^2+2.433502*LN((D294))))/100/D293)</f>
        <v>#DIV/0!</v>
      </c>
      <c r="E295" s="55" t="e">
        <f t="shared" ref="E295:M295" si="64">(1.2931*273.15/(E294))*(E293/1013.25)*(1-0.378*(E292/100)*(EXP(-6096.9385*(E294)^-1+21.2409642-2.711193*10^-2*(E294)+1.673952*10^-5*(E294)^2+2.433502*LN((E294))))/100/E293)</f>
        <v>#DIV/0!</v>
      </c>
      <c r="F295" s="55" t="e">
        <f t="shared" si="64"/>
        <v>#DIV/0!</v>
      </c>
      <c r="G295" s="55" t="e">
        <f t="shared" si="64"/>
        <v>#DIV/0!</v>
      </c>
      <c r="H295" s="55" t="e">
        <f t="shared" si="64"/>
        <v>#DIV/0!</v>
      </c>
      <c r="I295" s="55" t="e">
        <f t="shared" si="64"/>
        <v>#DIV/0!</v>
      </c>
      <c r="J295" s="55" t="e">
        <f t="shared" si="64"/>
        <v>#DIV/0!</v>
      </c>
      <c r="K295" s="55" t="e">
        <f t="shared" si="64"/>
        <v>#DIV/0!</v>
      </c>
      <c r="L295" s="55" t="e">
        <f t="shared" si="64"/>
        <v>#DIV/0!</v>
      </c>
      <c r="M295" s="114" t="e">
        <f t="shared" si="64"/>
        <v>#DIV/0!</v>
      </c>
    </row>
    <row r="296" spans="2:16" ht="15.75" thickBot="1" x14ac:dyDescent="0.2">
      <c r="B296" s="56" t="str">
        <f>IF($M$1="English",TitleTable!C$16,TitleTable!B$16)</f>
        <v>Adjusted torque by air density</v>
      </c>
      <c r="C296" s="98" t="s">
        <v>34</v>
      </c>
      <c r="D296" s="115" t="e">
        <f t="shared" ref="D296:M296" si="65">((1.175-D295)*IF(OR($K285=80,$K285="80℃"),D$8,D$7))+D287</f>
        <v>#DIV/0!</v>
      </c>
      <c r="E296" s="57" t="e">
        <f t="shared" si="65"/>
        <v>#DIV/0!</v>
      </c>
      <c r="F296" s="57" t="e">
        <f t="shared" si="65"/>
        <v>#DIV/0!</v>
      </c>
      <c r="G296" s="57" t="e">
        <f t="shared" si="65"/>
        <v>#DIV/0!</v>
      </c>
      <c r="H296" s="57" t="e">
        <f t="shared" si="65"/>
        <v>#DIV/0!</v>
      </c>
      <c r="I296" s="57" t="e">
        <f t="shared" si="65"/>
        <v>#DIV/0!</v>
      </c>
      <c r="J296" s="57" t="e">
        <f t="shared" si="65"/>
        <v>#DIV/0!</v>
      </c>
      <c r="K296" s="57" t="e">
        <f t="shared" si="65"/>
        <v>#DIV/0!</v>
      </c>
      <c r="L296" s="57" t="e">
        <f t="shared" si="65"/>
        <v>#DIV/0!</v>
      </c>
      <c r="M296" s="116" t="e">
        <f t="shared" si="65"/>
        <v>#DIV/0!</v>
      </c>
    </row>
    <row r="298" spans="2:16" ht="15.75" thickBot="1" x14ac:dyDescent="0.3">
      <c r="B298" s="9" t="s">
        <v>52</v>
      </c>
      <c r="C298" s="26" t="str">
        <f>IF($M$1="English",TitleTable!C$5,TitleTable!B$5)</f>
        <v>Oil:</v>
      </c>
      <c r="D298" s="78"/>
      <c r="E298" s="28"/>
      <c r="F298" s="26" t="str">
        <f>IF($M$1="English",TitleTable!C$18,TitleTable!B$18)</f>
        <v>Date:</v>
      </c>
      <c r="G298" s="29"/>
      <c r="H298" s="30"/>
      <c r="I298" s="26" t="str">
        <f>IF($M$1="English",TitleTable!C$21,TitleTable!B$21)</f>
        <v>Oil temperature</v>
      </c>
      <c r="K298" s="27">
        <v>50</v>
      </c>
      <c r="L298" s="94" t="s">
        <v>106</v>
      </c>
      <c r="M298" s="31" t="str">
        <f>IF(OR(MAX(D302:M302)&gt;51,MIN(D302:M302)&lt;49),"O/Temp error","")</f>
        <v>O/Temp error</v>
      </c>
    </row>
    <row r="299" spans="2:16" ht="15" thickBot="1" x14ac:dyDescent="0.25">
      <c r="B299" s="32" t="str">
        <f>IF($M$1="English",TitleTable!C$6,TitleTable!B$6)</f>
        <v>Speed</v>
      </c>
      <c r="C299" s="95" t="s">
        <v>36</v>
      </c>
      <c r="D299" s="33">
        <v>650</v>
      </c>
      <c r="E299" s="34">
        <v>800</v>
      </c>
      <c r="F299" s="34">
        <v>1000</v>
      </c>
      <c r="G299" s="34">
        <v>1200</v>
      </c>
      <c r="H299" s="34">
        <v>1400</v>
      </c>
      <c r="I299" s="34">
        <v>1600</v>
      </c>
      <c r="J299" s="34">
        <v>1800</v>
      </c>
      <c r="K299" s="34">
        <v>2000</v>
      </c>
      <c r="L299" s="34">
        <v>2400</v>
      </c>
      <c r="M299" s="35">
        <v>2800</v>
      </c>
    </row>
    <row r="300" spans="2:16" x14ac:dyDescent="0.2">
      <c r="B300" s="36" t="str">
        <f>IF($M$1="English",TitleTable!C$7,TitleTable!B$7)</f>
        <v>Torque</v>
      </c>
      <c r="C300" s="96" t="s">
        <v>268</v>
      </c>
      <c r="D300" s="99"/>
      <c r="E300" s="38"/>
      <c r="F300" s="38"/>
      <c r="G300" s="38"/>
      <c r="H300" s="38"/>
      <c r="I300" s="38"/>
      <c r="J300" s="38"/>
      <c r="K300" s="37"/>
      <c r="L300" s="37"/>
      <c r="M300" s="100"/>
    </row>
    <row r="301" spans="2:16" ht="15" x14ac:dyDescent="0.2">
      <c r="B301" s="39" t="str">
        <f>IF($M$1="English",TitleTable!C$8,TitleTable!B$8)</f>
        <v>Water outlet</v>
      </c>
      <c r="C301" s="162" t="s">
        <v>264</v>
      </c>
      <c r="D301" s="101"/>
      <c r="E301" s="40"/>
      <c r="F301" s="40"/>
      <c r="G301" s="40"/>
      <c r="H301" s="40"/>
      <c r="I301" s="40"/>
      <c r="J301" s="40"/>
      <c r="K301" s="40"/>
      <c r="L301" s="40"/>
      <c r="M301" s="102"/>
    </row>
    <row r="302" spans="2:16" ht="15" x14ac:dyDescent="0.2">
      <c r="B302" s="39" t="str">
        <f>IF($M$1="English",TitleTable!C$9,TitleTable!B$9)</f>
        <v>Gallary oil temperature</v>
      </c>
      <c r="C302" s="161" t="s">
        <v>264</v>
      </c>
      <c r="D302" s="101"/>
      <c r="E302" s="40"/>
      <c r="F302" s="40"/>
      <c r="G302" s="41"/>
      <c r="H302" s="40"/>
      <c r="I302" s="40"/>
      <c r="J302" s="40"/>
      <c r="K302" s="40"/>
      <c r="L302" s="40"/>
      <c r="M302" s="102"/>
    </row>
    <row r="303" spans="2:16" ht="15" thickBot="1" x14ac:dyDescent="0.25">
      <c r="B303" s="42" t="str">
        <f>IF($M$1="English",TitleTable!C$10,TitleTable!B$10)</f>
        <v>Oil pressure</v>
      </c>
      <c r="C303" s="49" t="s">
        <v>16</v>
      </c>
      <c r="D303" s="103"/>
      <c r="E303" s="43"/>
      <c r="F303" s="43"/>
      <c r="G303" s="43"/>
      <c r="H303" s="43"/>
      <c r="I303" s="44"/>
      <c r="J303" s="44"/>
      <c r="K303" s="43"/>
      <c r="L303" s="43"/>
      <c r="M303" s="104"/>
    </row>
    <row r="304" spans="2:16" ht="15" x14ac:dyDescent="0.2">
      <c r="B304" s="45" t="str">
        <f>IF($M$1="English",TitleTable!C$11,TitleTable!B$11)</f>
        <v>Room temperature</v>
      </c>
      <c r="C304" s="161" t="s">
        <v>264</v>
      </c>
      <c r="D304" s="105"/>
      <c r="E304" s="46"/>
      <c r="F304" s="46"/>
      <c r="G304" s="46"/>
      <c r="H304" s="46"/>
      <c r="I304" s="46"/>
      <c r="J304" s="46"/>
      <c r="K304" s="46"/>
      <c r="L304" s="46"/>
      <c r="M304" s="106"/>
    </row>
    <row r="305" spans="2:13" x14ac:dyDescent="0.2">
      <c r="B305" s="39" t="str">
        <f>IF($M$1="English",TitleTable!C$12,TitleTable!B$12)</f>
        <v>Relative humidity</v>
      </c>
      <c r="C305" s="47" t="s">
        <v>266</v>
      </c>
      <c r="D305" s="107"/>
      <c r="E305" s="48"/>
      <c r="F305" s="48"/>
      <c r="G305" s="48"/>
      <c r="H305" s="48"/>
      <c r="I305" s="48"/>
      <c r="J305" s="48"/>
      <c r="K305" s="48"/>
      <c r="L305" s="48"/>
      <c r="M305" s="108"/>
    </row>
    <row r="306" spans="2:13" ht="15" thickBot="1" x14ac:dyDescent="0.25">
      <c r="B306" s="42" t="str">
        <f>IF($M$1="English",TitleTable!C$13,TitleTable!B$13)</f>
        <v>Atmospheric pressure</v>
      </c>
      <c r="C306" s="49" t="s">
        <v>18</v>
      </c>
      <c r="D306" s="109"/>
      <c r="E306" s="50"/>
      <c r="F306" s="50"/>
      <c r="G306" s="50"/>
      <c r="H306" s="50"/>
      <c r="I306" s="50"/>
      <c r="J306" s="50"/>
      <c r="K306" s="50"/>
      <c r="L306" s="50"/>
      <c r="M306" s="110"/>
    </row>
    <row r="307" spans="2:13" ht="15" thickBot="1" x14ac:dyDescent="0.25">
      <c r="B307" s="51" t="str">
        <f>IF($M$1="English",TitleTable!C$14,TitleTable!B$14)</f>
        <v>Absolute humidity</v>
      </c>
      <c r="C307" s="97" t="s">
        <v>0</v>
      </c>
      <c r="D307" s="111">
        <f>D304+273.15</f>
        <v>273.14999999999998</v>
      </c>
      <c r="E307" s="52">
        <f t="shared" ref="E307:M307" si="66">E304+273.15</f>
        <v>273.14999999999998</v>
      </c>
      <c r="F307" s="52">
        <f t="shared" si="66"/>
        <v>273.14999999999998</v>
      </c>
      <c r="G307" s="52">
        <f t="shared" si="66"/>
        <v>273.14999999999998</v>
      </c>
      <c r="H307" s="52">
        <f t="shared" si="66"/>
        <v>273.14999999999998</v>
      </c>
      <c r="I307" s="52">
        <f t="shared" si="66"/>
        <v>273.14999999999998</v>
      </c>
      <c r="J307" s="52">
        <f t="shared" si="66"/>
        <v>273.14999999999998</v>
      </c>
      <c r="K307" s="52">
        <f t="shared" si="66"/>
        <v>273.14999999999998</v>
      </c>
      <c r="L307" s="52">
        <f t="shared" si="66"/>
        <v>273.14999999999998</v>
      </c>
      <c r="M307" s="112">
        <f t="shared" si="66"/>
        <v>273.14999999999998</v>
      </c>
    </row>
    <row r="308" spans="2:13" ht="16.5" x14ac:dyDescent="0.2">
      <c r="B308" s="53" t="str">
        <f>IF($M$1="English",TitleTable!C$15,TitleTable!B$15)</f>
        <v>Air density</v>
      </c>
      <c r="C308" s="54" t="s">
        <v>267</v>
      </c>
      <c r="D308" s="113" t="e">
        <f>(1.2931*273.15/(D307))*(D306/1013.25)*(1-0.378*(D305/100)*(EXP(-6096.9385*(D307)^-1+21.2409642-2.711193*10^-2*(D307)+1.673952*10^-5*(D307)^2+2.433502*LN((D307))))/100/D306)</f>
        <v>#DIV/0!</v>
      </c>
      <c r="E308" s="55" t="e">
        <f t="shared" ref="E308:M308" si="67">(1.2931*273.15/(E307))*(E306/1013.25)*(1-0.378*(E305/100)*(EXP(-6096.9385*(E307)^-1+21.2409642-2.711193*10^-2*(E307)+1.673952*10^-5*(E307)^2+2.433502*LN((E307))))/100/E306)</f>
        <v>#DIV/0!</v>
      </c>
      <c r="F308" s="55" t="e">
        <f t="shared" si="67"/>
        <v>#DIV/0!</v>
      </c>
      <c r="G308" s="55" t="e">
        <f t="shared" si="67"/>
        <v>#DIV/0!</v>
      </c>
      <c r="H308" s="55" t="e">
        <f t="shared" si="67"/>
        <v>#DIV/0!</v>
      </c>
      <c r="I308" s="55" t="e">
        <f t="shared" si="67"/>
        <v>#DIV/0!</v>
      </c>
      <c r="J308" s="55" t="e">
        <f t="shared" si="67"/>
        <v>#DIV/0!</v>
      </c>
      <c r="K308" s="55" t="e">
        <f t="shared" si="67"/>
        <v>#DIV/0!</v>
      </c>
      <c r="L308" s="55" t="e">
        <f t="shared" si="67"/>
        <v>#DIV/0!</v>
      </c>
      <c r="M308" s="114" t="e">
        <f t="shared" si="67"/>
        <v>#DIV/0!</v>
      </c>
    </row>
    <row r="309" spans="2:13" ht="15.75" thickBot="1" x14ac:dyDescent="0.2">
      <c r="B309" s="56" t="str">
        <f>IF($M$1="English",TitleTable!C$16,TitleTable!B$16)</f>
        <v>Adjusted torque by air density</v>
      </c>
      <c r="C309" s="98" t="s">
        <v>34</v>
      </c>
      <c r="D309" s="115" t="e">
        <f t="shared" ref="D309:M309" si="68">((1.175-D308)*IF(OR($K298=80,$K298="80℃"),D$8,D$7))+D300</f>
        <v>#DIV/0!</v>
      </c>
      <c r="E309" s="57" t="e">
        <f t="shared" si="68"/>
        <v>#DIV/0!</v>
      </c>
      <c r="F309" s="57" t="e">
        <f t="shared" si="68"/>
        <v>#DIV/0!</v>
      </c>
      <c r="G309" s="57" t="e">
        <f t="shared" si="68"/>
        <v>#DIV/0!</v>
      </c>
      <c r="H309" s="57" t="e">
        <f t="shared" si="68"/>
        <v>#DIV/0!</v>
      </c>
      <c r="I309" s="57" t="e">
        <f t="shared" si="68"/>
        <v>#DIV/0!</v>
      </c>
      <c r="J309" s="57" t="e">
        <f t="shared" si="68"/>
        <v>#DIV/0!</v>
      </c>
      <c r="K309" s="57" t="e">
        <f t="shared" si="68"/>
        <v>#DIV/0!</v>
      </c>
      <c r="L309" s="57" t="e">
        <f t="shared" si="68"/>
        <v>#DIV/0!</v>
      </c>
      <c r="M309" s="116" t="e">
        <f t="shared" si="68"/>
        <v>#DIV/0!</v>
      </c>
    </row>
    <row r="310" spans="2:13" x14ac:dyDescent="0.2">
      <c r="B310" s="11"/>
      <c r="C310" s="11"/>
      <c r="D310" s="11"/>
      <c r="E310" s="11"/>
      <c r="F310" s="11"/>
      <c r="G310" s="11"/>
      <c r="H310" s="11"/>
      <c r="I310" s="11"/>
      <c r="J310" s="11"/>
      <c r="K310" s="11"/>
      <c r="L310" s="11"/>
      <c r="M310" s="11"/>
    </row>
    <row r="311" spans="2:13" ht="15.75" thickBot="1" x14ac:dyDescent="0.3">
      <c r="B311" s="9" t="s">
        <v>38</v>
      </c>
      <c r="C311" s="26" t="str">
        <f>IF($M$1="English",TitleTable!C$5,TitleTable!B$5)</f>
        <v>Oil:</v>
      </c>
      <c r="D311" s="28">
        <f>D298</f>
        <v>0</v>
      </c>
      <c r="E311" s="28"/>
      <c r="F311" s="26" t="str">
        <f>IF($M$1="English",TitleTable!C$18,TitleTable!B$18)</f>
        <v>Date:</v>
      </c>
      <c r="G311" s="29"/>
      <c r="H311" s="30"/>
      <c r="I311" s="26" t="str">
        <f>IF($M$1="English",TitleTable!C$21,TitleTable!B$21)</f>
        <v>Oil temperature</v>
      </c>
      <c r="K311" s="27">
        <v>80</v>
      </c>
      <c r="L311" s="94" t="s">
        <v>106</v>
      </c>
      <c r="M311" s="31" t="str">
        <f>IF(OR(MAX(D315:M315)&gt;81,MIN(D315:M315)&lt;79),"O/Temp error","")</f>
        <v>O/Temp error</v>
      </c>
    </row>
    <row r="312" spans="2:13" ht="15" thickBot="1" x14ac:dyDescent="0.25">
      <c r="B312" s="58" t="str">
        <f>IF($M$1="English",TitleTable!C$6,TitleTable!B$6)</f>
        <v>Speed</v>
      </c>
      <c r="C312" s="117" t="s">
        <v>35</v>
      </c>
      <c r="D312" s="59">
        <v>650</v>
      </c>
      <c r="E312" s="60">
        <v>800</v>
      </c>
      <c r="F312" s="60">
        <v>1000</v>
      </c>
      <c r="G312" s="60">
        <v>1200</v>
      </c>
      <c r="H312" s="60">
        <v>1400</v>
      </c>
      <c r="I312" s="60">
        <v>1600</v>
      </c>
      <c r="J312" s="60">
        <v>1800</v>
      </c>
      <c r="K312" s="60">
        <v>2000</v>
      </c>
      <c r="L312" s="60">
        <v>2400</v>
      </c>
      <c r="M312" s="61">
        <v>2800</v>
      </c>
    </row>
    <row r="313" spans="2:13" x14ac:dyDescent="0.2">
      <c r="B313" s="62" t="str">
        <f>IF($M$1="English",TitleTable!C$7,TitleTable!B$7)</f>
        <v>Torque</v>
      </c>
      <c r="C313" s="118" t="s">
        <v>268</v>
      </c>
      <c r="D313" s="99"/>
      <c r="E313" s="38"/>
      <c r="F313" s="38"/>
      <c r="G313" s="38"/>
      <c r="H313" s="38"/>
      <c r="I313" s="38"/>
      <c r="J313" s="38"/>
      <c r="K313" s="37"/>
      <c r="L313" s="37"/>
      <c r="M313" s="100"/>
    </row>
    <row r="314" spans="2:13" x14ac:dyDescent="0.2">
      <c r="B314" s="63" t="str">
        <f>IF($M$1="English",TitleTable!C$8,TitleTable!B$8)</f>
        <v>Water outlet</v>
      </c>
      <c r="C314" s="67" t="s">
        <v>263</v>
      </c>
      <c r="D314" s="101"/>
      <c r="E314" s="40"/>
      <c r="F314" s="40"/>
      <c r="G314" s="40"/>
      <c r="H314" s="40"/>
      <c r="I314" s="40"/>
      <c r="J314" s="40"/>
      <c r="K314" s="40"/>
      <c r="L314" s="40"/>
      <c r="M314" s="102"/>
    </row>
    <row r="315" spans="2:13" x14ac:dyDescent="0.2">
      <c r="B315" s="63" t="str">
        <f>IF($M$1="English",TitleTable!C$9,TitleTable!B$9)</f>
        <v>Gallary oil temperature</v>
      </c>
      <c r="C315" s="67" t="s">
        <v>263</v>
      </c>
      <c r="D315" s="101"/>
      <c r="E315" s="40"/>
      <c r="F315" s="40"/>
      <c r="G315" s="41"/>
      <c r="H315" s="40"/>
      <c r="I315" s="40"/>
      <c r="J315" s="40"/>
      <c r="K315" s="40"/>
      <c r="L315" s="40"/>
      <c r="M315" s="102"/>
    </row>
    <row r="316" spans="2:13" ht="15" thickBot="1" x14ac:dyDescent="0.25">
      <c r="B316" s="64" t="str">
        <f>IF($M$1="English",TitleTable!C$10,TitleTable!B$10)</f>
        <v>Oil pressure</v>
      </c>
      <c r="C316" s="68" t="s">
        <v>15</v>
      </c>
      <c r="D316" s="103"/>
      <c r="E316" s="43"/>
      <c r="F316" s="43"/>
      <c r="G316" s="43"/>
      <c r="H316" s="43"/>
      <c r="I316" s="44"/>
      <c r="J316" s="44"/>
      <c r="K316" s="43"/>
      <c r="L316" s="43"/>
      <c r="M316" s="104"/>
    </row>
    <row r="317" spans="2:13" x14ac:dyDescent="0.2">
      <c r="B317" s="65" t="str">
        <f>IF($M$1="English",TitleTable!C$11,TitleTable!B$11)</f>
        <v>Room temperature</v>
      </c>
      <c r="C317" s="66" t="s">
        <v>263</v>
      </c>
      <c r="D317" s="105"/>
      <c r="E317" s="46"/>
      <c r="F317" s="46"/>
      <c r="G317" s="46"/>
      <c r="H317" s="46"/>
      <c r="I317" s="46"/>
      <c r="J317" s="46"/>
      <c r="K317" s="46"/>
      <c r="L317" s="46"/>
      <c r="M317" s="106"/>
    </row>
    <row r="318" spans="2:13" x14ac:dyDescent="0.2">
      <c r="B318" s="63" t="str">
        <f>IF($M$1="English",TitleTable!C$12,TitleTable!B$12)</f>
        <v>Relative humidity</v>
      </c>
      <c r="C318" s="67" t="s">
        <v>265</v>
      </c>
      <c r="D318" s="107"/>
      <c r="E318" s="48"/>
      <c r="F318" s="48"/>
      <c r="G318" s="48"/>
      <c r="H318" s="48"/>
      <c r="I318" s="48"/>
      <c r="J318" s="48"/>
      <c r="K318" s="48"/>
      <c r="L318" s="48"/>
      <c r="M318" s="108"/>
    </row>
    <row r="319" spans="2:13" ht="15" thickBot="1" x14ac:dyDescent="0.25">
      <c r="B319" s="64" t="str">
        <f>IF($M$1="English",TitleTable!C$13,TitleTable!B$13)</f>
        <v>Atmospheric pressure</v>
      </c>
      <c r="C319" s="68" t="s">
        <v>17</v>
      </c>
      <c r="D319" s="109"/>
      <c r="E319" s="50"/>
      <c r="F319" s="50"/>
      <c r="G319" s="50"/>
      <c r="H319" s="50"/>
      <c r="I319" s="50"/>
      <c r="J319" s="50"/>
      <c r="K319" s="50"/>
      <c r="L319" s="50"/>
      <c r="M319" s="110"/>
    </row>
    <row r="320" spans="2:13" ht="15" thickBot="1" x14ac:dyDescent="0.25">
      <c r="B320" s="51" t="str">
        <f>IF($M$1="English",TitleTable!C$14,TitleTable!B$14)</f>
        <v>Absolute humidity</v>
      </c>
      <c r="C320" s="97" t="s">
        <v>19</v>
      </c>
      <c r="D320" s="111">
        <f>D317+273.15</f>
        <v>273.14999999999998</v>
      </c>
      <c r="E320" s="52">
        <f t="shared" ref="E320:M320" si="69">E317+273.15</f>
        <v>273.14999999999998</v>
      </c>
      <c r="F320" s="52">
        <f t="shared" si="69"/>
        <v>273.14999999999998</v>
      </c>
      <c r="G320" s="52">
        <f t="shared" si="69"/>
        <v>273.14999999999998</v>
      </c>
      <c r="H320" s="52">
        <f t="shared" si="69"/>
        <v>273.14999999999998</v>
      </c>
      <c r="I320" s="52">
        <f t="shared" si="69"/>
        <v>273.14999999999998</v>
      </c>
      <c r="J320" s="52">
        <f t="shared" si="69"/>
        <v>273.14999999999998</v>
      </c>
      <c r="K320" s="52">
        <f t="shared" si="69"/>
        <v>273.14999999999998</v>
      </c>
      <c r="L320" s="52">
        <f t="shared" si="69"/>
        <v>273.14999999999998</v>
      </c>
      <c r="M320" s="112">
        <f t="shared" si="69"/>
        <v>273.14999999999998</v>
      </c>
    </row>
    <row r="321" spans="2:13" ht="16.5" x14ac:dyDescent="0.2">
      <c r="B321" s="53" t="str">
        <f>IF($M$1="English",TitleTable!C$15,TitleTable!B$15)</f>
        <v>Air density</v>
      </c>
      <c r="C321" s="54" t="s">
        <v>269</v>
      </c>
      <c r="D321" s="113" t="e">
        <f>(1.2931*273.15/(D320))*(D319/1013.25)*(1-0.378*(D318/100)*(EXP(-6096.9385*(D320)^-1+21.2409642-2.711193*10^-2*(D320)+1.673952*10^-5*(D320)^2+2.433502*LN((D320))))/100/D319)</f>
        <v>#DIV/0!</v>
      </c>
      <c r="E321" s="55" t="e">
        <f t="shared" ref="E321:M321" si="70">(1.2931*273.15/(E320))*(E319/1013.25)*(1-0.378*(E318/100)*(EXP(-6096.9385*(E320)^-1+21.2409642-2.711193*10^-2*(E320)+1.673952*10^-5*(E320)^2+2.433502*LN((E320))))/100/E319)</f>
        <v>#DIV/0!</v>
      </c>
      <c r="F321" s="55" t="e">
        <f t="shared" si="70"/>
        <v>#DIV/0!</v>
      </c>
      <c r="G321" s="55" t="e">
        <f t="shared" si="70"/>
        <v>#DIV/0!</v>
      </c>
      <c r="H321" s="55" t="e">
        <f t="shared" si="70"/>
        <v>#DIV/0!</v>
      </c>
      <c r="I321" s="55" t="e">
        <f t="shared" si="70"/>
        <v>#DIV/0!</v>
      </c>
      <c r="J321" s="55" t="e">
        <f t="shared" si="70"/>
        <v>#DIV/0!</v>
      </c>
      <c r="K321" s="55" t="e">
        <f t="shared" si="70"/>
        <v>#DIV/0!</v>
      </c>
      <c r="L321" s="55" t="e">
        <f t="shared" si="70"/>
        <v>#DIV/0!</v>
      </c>
      <c r="M321" s="114" t="e">
        <f t="shared" si="70"/>
        <v>#DIV/0!</v>
      </c>
    </row>
    <row r="322" spans="2:13" ht="15.75" thickBot="1" x14ac:dyDescent="0.2">
      <c r="B322" s="56" t="str">
        <f>IF($M$1="English",TitleTable!C$16,TitleTable!B$16)</f>
        <v>Adjusted torque by air density</v>
      </c>
      <c r="C322" s="98" t="s">
        <v>34</v>
      </c>
      <c r="D322" s="115" t="e">
        <f t="shared" ref="D322:M322" si="71">((1.175-D321)*IF(OR($K311=80,$K311="80℃"),D$8,D$7))+D313</f>
        <v>#DIV/0!</v>
      </c>
      <c r="E322" s="57" t="e">
        <f t="shared" si="71"/>
        <v>#DIV/0!</v>
      </c>
      <c r="F322" s="57" t="e">
        <f t="shared" si="71"/>
        <v>#DIV/0!</v>
      </c>
      <c r="G322" s="57" t="e">
        <f t="shared" si="71"/>
        <v>#DIV/0!</v>
      </c>
      <c r="H322" s="57" t="e">
        <f t="shared" si="71"/>
        <v>#DIV/0!</v>
      </c>
      <c r="I322" s="57" t="e">
        <f t="shared" si="71"/>
        <v>#DIV/0!</v>
      </c>
      <c r="J322" s="57" t="e">
        <f t="shared" si="71"/>
        <v>#DIV/0!</v>
      </c>
      <c r="K322" s="57" t="e">
        <f t="shared" si="71"/>
        <v>#DIV/0!</v>
      </c>
      <c r="L322" s="57" t="e">
        <f t="shared" si="71"/>
        <v>#DIV/0!</v>
      </c>
      <c r="M322" s="116" t="e">
        <f t="shared" si="71"/>
        <v>#DIV/0!</v>
      </c>
    </row>
    <row r="324" spans="2:13" ht="15.75" thickBot="1" x14ac:dyDescent="0.3">
      <c r="B324" s="9" t="s">
        <v>50</v>
      </c>
      <c r="C324" s="26" t="str">
        <f>IF($M$1="English",TitleTable!C$5,TitleTable!B$5)</f>
        <v>Oil:</v>
      </c>
      <c r="D324" s="27" t="s">
        <v>1</v>
      </c>
      <c r="E324" s="28"/>
      <c r="F324" s="26" t="str">
        <f>IF($M$1="English",TitleTable!C$18,TitleTable!B$18)</f>
        <v>Date:</v>
      </c>
      <c r="G324" s="29"/>
      <c r="H324" s="30"/>
      <c r="I324" s="26" t="str">
        <f>IF($M$1="English",TitleTable!C$21,TitleTable!B$21)</f>
        <v>Oil temperature</v>
      </c>
      <c r="K324" s="27">
        <v>50</v>
      </c>
      <c r="L324" s="94" t="s">
        <v>106</v>
      </c>
      <c r="M324" s="31" t="str">
        <f>IF(OR(MAX(D328:M328)&gt;51,MIN(D328:M328)&lt;49),"O/Temp error","")</f>
        <v>O/Temp error</v>
      </c>
    </row>
    <row r="325" spans="2:13" ht="15" thickBot="1" x14ac:dyDescent="0.25">
      <c r="B325" s="32" t="str">
        <f>IF($M$1="English",TitleTable!C$6,TitleTable!B$6)</f>
        <v>Speed</v>
      </c>
      <c r="C325" s="95" t="s">
        <v>36</v>
      </c>
      <c r="D325" s="33">
        <v>650</v>
      </c>
      <c r="E325" s="34">
        <v>800</v>
      </c>
      <c r="F325" s="34">
        <v>1000</v>
      </c>
      <c r="G325" s="34">
        <v>1200</v>
      </c>
      <c r="H325" s="34">
        <v>1400</v>
      </c>
      <c r="I325" s="34">
        <v>1600</v>
      </c>
      <c r="J325" s="34">
        <v>1800</v>
      </c>
      <c r="K325" s="34">
        <v>2000</v>
      </c>
      <c r="L325" s="34">
        <v>2400</v>
      </c>
      <c r="M325" s="35">
        <v>2800</v>
      </c>
    </row>
    <row r="326" spans="2:13" x14ac:dyDescent="0.2">
      <c r="B326" s="36" t="str">
        <f>IF($M$1="English",TitleTable!C$7,TitleTable!B$7)</f>
        <v>Torque</v>
      </c>
      <c r="C326" s="96" t="s">
        <v>268</v>
      </c>
      <c r="D326" s="99"/>
      <c r="E326" s="38"/>
      <c r="F326" s="38"/>
      <c r="G326" s="38"/>
      <c r="H326" s="38"/>
      <c r="I326" s="38"/>
      <c r="J326" s="38"/>
      <c r="K326" s="37"/>
      <c r="L326" s="37"/>
      <c r="M326" s="100"/>
    </row>
    <row r="327" spans="2:13" ht="15" x14ac:dyDescent="0.2">
      <c r="B327" s="39" t="str">
        <f>IF($M$1="English",TitleTable!C$8,TitleTable!B$8)</f>
        <v>Water outlet</v>
      </c>
      <c r="C327" s="162" t="s">
        <v>264</v>
      </c>
      <c r="D327" s="101"/>
      <c r="E327" s="40"/>
      <c r="F327" s="40"/>
      <c r="G327" s="40"/>
      <c r="H327" s="40"/>
      <c r="I327" s="40"/>
      <c r="J327" s="40"/>
      <c r="K327" s="40"/>
      <c r="L327" s="40"/>
      <c r="M327" s="102"/>
    </row>
    <row r="328" spans="2:13" ht="15" x14ac:dyDescent="0.2">
      <c r="B328" s="39" t="str">
        <f>IF($M$1="English",TitleTable!C$9,TitleTable!B$9)</f>
        <v>Gallary oil temperature</v>
      </c>
      <c r="C328" s="161" t="s">
        <v>264</v>
      </c>
      <c r="D328" s="101"/>
      <c r="E328" s="40"/>
      <c r="F328" s="40"/>
      <c r="G328" s="41"/>
      <c r="H328" s="40"/>
      <c r="I328" s="40"/>
      <c r="J328" s="40"/>
      <c r="K328" s="40"/>
      <c r="L328" s="40"/>
      <c r="M328" s="102"/>
    </row>
    <row r="329" spans="2:13" ht="15" thickBot="1" x14ac:dyDescent="0.25">
      <c r="B329" s="42" t="str">
        <f>IF($M$1="English",TitleTable!C$10,TitleTable!B$10)</f>
        <v>Oil pressure</v>
      </c>
      <c r="C329" s="49" t="s">
        <v>16</v>
      </c>
      <c r="D329" s="103"/>
      <c r="E329" s="43"/>
      <c r="F329" s="43"/>
      <c r="G329" s="43"/>
      <c r="H329" s="43"/>
      <c r="I329" s="44"/>
      <c r="J329" s="44"/>
      <c r="K329" s="43"/>
      <c r="L329" s="43"/>
      <c r="M329" s="104"/>
    </row>
    <row r="330" spans="2:13" ht="15" x14ac:dyDescent="0.2">
      <c r="B330" s="45" t="str">
        <f>IF($M$1="English",TitleTable!C$11,TitleTable!B$11)</f>
        <v>Room temperature</v>
      </c>
      <c r="C330" s="161" t="s">
        <v>264</v>
      </c>
      <c r="D330" s="105"/>
      <c r="E330" s="46"/>
      <c r="F330" s="46"/>
      <c r="G330" s="46"/>
      <c r="H330" s="46"/>
      <c r="I330" s="46"/>
      <c r="J330" s="46"/>
      <c r="K330" s="46"/>
      <c r="L330" s="46"/>
      <c r="M330" s="106"/>
    </row>
    <row r="331" spans="2:13" x14ac:dyDescent="0.2">
      <c r="B331" s="39" t="str">
        <f>IF($M$1="English",TitleTable!C$12,TitleTable!B$12)</f>
        <v>Relative humidity</v>
      </c>
      <c r="C331" s="47" t="s">
        <v>266</v>
      </c>
      <c r="D331" s="107"/>
      <c r="E331" s="48"/>
      <c r="F331" s="48"/>
      <c r="G331" s="48"/>
      <c r="H331" s="48"/>
      <c r="I331" s="48"/>
      <c r="J331" s="48"/>
      <c r="K331" s="48"/>
      <c r="L331" s="48"/>
      <c r="M331" s="108"/>
    </row>
    <row r="332" spans="2:13" ht="15" thickBot="1" x14ac:dyDescent="0.25">
      <c r="B332" s="42" t="str">
        <f>IF($M$1="English",TitleTable!C$13,TitleTable!B$13)</f>
        <v>Atmospheric pressure</v>
      </c>
      <c r="C332" s="49" t="s">
        <v>18</v>
      </c>
      <c r="D332" s="109"/>
      <c r="E332" s="50"/>
      <c r="F332" s="50"/>
      <c r="G332" s="50"/>
      <c r="H332" s="50"/>
      <c r="I332" s="50"/>
      <c r="J332" s="50"/>
      <c r="K332" s="50"/>
      <c r="L332" s="50"/>
      <c r="M332" s="110"/>
    </row>
    <row r="333" spans="2:13" ht="15" thickBot="1" x14ac:dyDescent="0.25">
      <c r="B333" s="51" t="str">
        <f>IF($M$1="English",TitleTable!C$14,TitleTable!B$14)</f>
        <v>Absolute humidity</v>
      </c>
      <c r="C333" s="97" t="s">
        <v>0</v>
      </c>
      <c r="D333" s="111">
        <f>D330+273.15</f>
        <v>273.14999999999998</v>
      </c>
      <c r="E333" s="52">
        <f t="shared" ref="E333:M333" si="72">E330+273.15</f>
        <v>273.14999999999998</v>
      </c>
      <c r="F333" s="52">
        <f t="shared" si="72"/>
        <v>273.14999999999998</v>
      </c>
      <c r="G333" s="52">
        <f t="shared" si="72"/>
        <v>273.14999999999998</v>
      </c>
      <c r="H333" s="52">
        <f t="shared" si="72"/>
        <v>273.14999999999998</v>
      </c>
      <c r="I333" s="52">
        <f t="shared" si="72"/>
        <v>273.14999999999998</v>
      </c>
      <c r="J333" s="52">
        <f t="shared" si="72"/>
        <v>273.14999999999998</v>
      </c>
      <c r="K333" s="52">
        <f t="shared" si="72"/>
        <v>273.14999999999998</v>
      </c>
      <c r="L333" s="52">
        <f t="shared" si="72"/>
        <v>273.14999999999998</v>
      </c>
      <c r="M333" s="112">
        <f t="shared" si="72"/>
        <v>273.14999999999998</v>
      </c>
    </row>
    <row r="334" spans="2:13" ht="16.5" x14ac:dyDescent="0.2">
      <c r="B334" s="53" t="str">
        <f>IF($M$1="English",TitleTable!C$15,TitleTable!B$15)</f>
        <v>Air density</v>
      </c>
      <c r="C334" s="54" t="s">
        <v>267</v>
      </c>
      <c r="D334" s="113" t="e">
        <f>(1.2931*273.15/(D333))*(D332/1013.25)*(1-0.378*(D331/100)*(EXP(-6096.9385*(D333)^-1+21.2409642-2.711193*10^-2*(D333)+1.673952*10^-5*(D333)^2+2.433502*LN((D333))))/100/D332)</f>
        <v>#DIV/0!</v>
      </c>
      <c r="E334" s="55" t="e">
        <f t="shared" ref="E334:M334" si="73">(1.2931*273.15/(E333))*(E332/1013.25)*(1-0.378*(E331/100)*(EXP(-6096.9385*(E333)^-1+21.2409642-2.711193*10^-2*(E333)+1.673952*10^-5*(E333)^2+2.433502*LN((E333))))/100/E332)</f>
        <v>#DIV/0!</v>
      </c>
      <c r="F334" s="55" t="e">
        <f t="shared" si="73"/>
        <v>#DIV/0!</v>
      </c>
      <c r="G334" s="55" t="e">
        <f t="shared" si="73"/>
        <v>#DIV/0!</v>
      </c>
      <c r="H334" s="55" t="e">
        <f t="shared" si="73"/>
        <v>#DIV/0!</v>
      </c>
      <c r="I334" s="55" t="e">
        <f t="shared" si="73"/>
        <v>#DIV/0!</v>
      </c>
      <c r="J334" s="55" t="e">
        <f t="shared" si="73"/>
        <v>#DIV/0!</v>
      </c>
      <c r="K334" s="55" t="e">
        <f t="shared" si="73"/>
        <v>#DIV/0!</v>
      </c>
      <c r="L334" s="55" t="e">
        <f t="shared" si="73"/>
        <v>#DIV/0!</v>
      </c>
      <c r="M334" s="114" t="e">
        <f t="shared" si="73"/>
        <v>#DIV/0!</v>
      </c>
    </row>
    <row r="335" spans="2:13" ht="15.75" thickBot="1" x14ac:dyDescent="0.2">
      <c r="B335" s="56" t="str">
        <f>IF($M$1="English",TitleTable!C$16,TitleTable!B$16)</f>
        <v>Adjusted torque by air density</v>
      </c>
      <c r="C335" s="98" t="s">
        <v>34</v>
      </c>
      <c r="D335" s="115" t="e">
        <f t="shared" ref="D335:M335" si="74">((1.175-D334)*IF(OR($K324=80,$K324="80℃"),D$8,D$7))+D326</f>
        <v>#DIV/0!</v>
      </c>
      <c r="E335" s="57" t="e">
        <f t="shared" si="74"/>
        <v>#DIV/0!</v>
      </c>
      <c r="F335" s="57" t="e">
        <f t="shared" si="74"/>
        <v>#DIV/0!</v>
      </c>
      <c r="G335" s="57" t="e">
        <f t="shared" si="74"/>
        <v>#DIV/0!</v>
      </c>
      <c r="H335" s="57" t="e">
        <f t="shared" si="74"/>
        <v>#DIV/0!</v>
      </c>
      <c r="I335" s="57" t="e">
        <f t="shared" si="74"/>
        <v>#DIV/0!</v>
      </c>
      <c r="J335" s="57" t="e">
        <f t="shared" si="74"/>
        <v>#DIV/0!</v>
      </c>
      <c r="K335" s="57" t="e">
        <f t="shared" si="74"/>
        <v>#DIV/0!</v>
      </c>
      <c r="L335" s="57" t="e">
        <f t="shared" si="74"/>
        <v>#DIV/0!</v>
      </c>
      <c r="M335" s="116" t="e">
        <f t="shared" si="74"/>
        <v>#DIV/0!</v>
      </c>
    </row>
    <row r="336" spans="2:13" x14ac:dyDescent="0.2">
      <c r="B336" s="11"/>
      <c r="C336" s="11"/>
      <c r="D336" s="11"/>
      <c r="E336" s="11"/>
      <c r="F336" s="11"/>
      <c r="G336" s="11"/>
      <c r="H336" s="11"/>
      <c r="I336" s="11"/>
      <c r="J336" s="11"/>
      <c r="K336" s="11"/>
      <c r="L336" s="11"/>
      <c r="M336" s="11"/>
    </row>
    <row r="337" spans="2:13" ht="15.75" thickBot="1" x14ac:dyDescent="0.3">
      <c r="B337" s="9" t="s">
        <v>40</v>
      </c>
      <c r="C337" s="26" t="str">
        <f>IF($M$1="English",TitleTable!C$5,TitleTable!B$5)</f>
        <v>Oil:</v>
      </c>
      <c r="D337" s="28" t="str">
        <f>D324</f>
        <v>JASO BC</v>
      </c>
      <c r="E337" s="28"/>
      <c r="F337" s="26" t="str">
        <f>IF($M$1="English",TitleTable!C$18,TitleTable!B$18)</f>
        <v>Date:</v>
      </c>
      <c r="G337" s="29"/>
      <c r="H337" s="30"/>
      <c r="I337" s="26" t="str">
        <f>IF($M$1="English",TitleTable!C$21,TitleTable!B$21)</f>
        <v>Oil temperature</v>
      </c>
      <c r="K337" s="27">
        <v>80</v>
      </c>
      <c r="L337" s="94" t="s">
        <v>106</v>
      </c>
      <c r="M337" s="31" t="str">
        <f>IF(OR(MAX(D341:M341)&gt;81,MIN(D341:M341)&lt;79),"O/Temp error","")</f>
        <v>O/Temp error</v>
      </c>
    </row>
    <row r="338" spans="2:13" ht="15" thickBot="1" x14ac:dyDescent="0.25">
      <c r="B338" s="58" t="str">
        <f>IF($M$1="English",TitleTable!C$6,TitleTable!B$6)</f>
        <v>Speed</v>
      </c>
      <c r="C338" s="117" t="s">
        <v>35</v>
      </c>
      <c r="D338" s="59">
        <v>650</v>
      </c>
      <c r="E338" s="60">
        <v>800</v>
      </c>
      <c r="F338" s="60">
        <v>1000</v>
      </c>
      <c r="G338" s="60">
        <v>1200</v>
      </c>
      <c r="H338" s="60">
        <v>1400</v>
      </c>
      <c r="I338" s="60">
        <v>1600</v>
      </c>
      <c r="J338" s="60">
        <v>1800</v>
      </c>
      <c r="K338" s="60">
        <v>2000</v>
      </c>
      <c r="L338" s="60">
        <v>2400</v>
      </c>
      <c r="M338" s="61">
        <v>2800</v>
      </c>
    </row>
    <row r="339" spans="2:13" x14ac:dyDescent="0.2">
      <c r="B339" s="62" t="str">
        <f>IF($M$1="English",TitleTable!C$7,TitleTable!B$7)</f>
        <v>Torque</v>
      </c>
      <c r="C339" s="118" t="s">
        <v>268</v>
      </c>
      <c r="D339" s="99"/>
      <c r="E339" s="38"/>
      <c r="F339" s="38"/>
      <c r="G339" s="38"/>
      <c r="H339" s="38"/>
      <c r="I339" s="38"/>
      <c r="J339" s="38"/>
      <c r="K339" s="37"/>
      <c r="L339" s="37"/>
      <c r="M339" s="100"/>
    </row>
    <row r="340" spans="2:13" x14ac:dyDescent="0.2">
      <c r="B340" s="63" t="str">
        <f>IF($M$1="English",TitleTable!C$8,TitleTable!B$8)</f>
        <v>Water outlet</v>
      </c>
      <c r="C340" s="67" t="s">
        <v>263</v>
      </c>
      <c r="D340" s="101"/>
      <c r="E340" s="40"/>
      <c r="F340" s="40"/>
      <c r="G340" s="40"/>
      <c r="H340" s="40"/>
      <c r="I340" s="40"/>
      <c r="J340" s="40"/>
      <c r="K340" s="40"/>
      <c r="L340" s="40"/>
      <c r="M340" s="102"/>
    </row>
    <row r="341" spans="2:13" x14ac:dyDescent="0.2">
      <c r="B341" s="63" t="str">
        <f>IF($M$1="English",TitleTable!C$9,TitleTable!B$9)</f>
        <v>Gallary oil temperature</v>
      </c>
      <c r="C341" s="67" t="s">
        <v>263</v>
      </c>
      <c r="D341" s="101"/>
      <c r="E341" s="40"/>
      <c r="F341" s="40"/>
      <c r="G341" s="41"/>
      <c r="H341" s="40"/>
      <c r="I341" s="40"/>
      <c r="J341" s="40"/>
      <c r="K341" s="40"/>
      <c r="L341" s="40"/>
      <c r="M341" s="102"/>
    </row>
    <row r="342" spans="2:13" ht="15" thickBot="1" x14ac:dyDescent="0.25">
      <c r="B342" s="64" t="str">
        <f>IF($M$1="English",TitleTable!C$10,TitleTable!B$10)</f>
        <v>Oil pressure</v>
      </c>
      <c r="C342" s="68" t="s">
        <v>15</v>
      </c>
      <c r="D342" s="103"/>
      <c r="E342" s="43"/>
      <c r="F342" s="43"/>
      <c r="G342" s="43"/>
      <c r="H342" s="43"/>
      <c r="I342" s="44"/>
      <c r="J342" s="44"/>
      <c r="K342" s="43"/>
      <c r="L342" s="43"/>
      <c r="M342" s="104"/>
    </row>
    <row r="343" spans="2:13" x14ac:dyDescent="0.2">
      <c r="B343" s="65" t="str">
        <f>IF($M$1="English",TitleTable!C$11,TitleTable!B$11)</f>
        <v>Room temperature</v>
      </c>
      <c r="C343" s="66" t="s">
        <v>263</v>
      </c>
      <c r="D343" s="105"/>
      <c r="E343" s="46"/>
      <c r="F343" s="46"/>
      <c r="G343" s="46"/>
      <c r="H343" s="46"/>
      <c r="I343" s="46"/>
      <c r="J343" s="46"/>
      <c r="K343" s="46"/>
      <c r="L343" s="46"/>
      <c r="M343" s="106"/>
    </row>
    <row r="344" spans="2:13" x14ac:dyDescent="0.2">
      <c r="B344" s="63" t="str">
        <f>IF($M$1="English",TitleTable!C$12,TitleTable!B$12)</f>
        <v>Relative humidity</v>
      </c>
      <c r="C344" s="67" t="s">
        <v>265</v>
      </c>
      <c r="D344" s="107"/>
      <c r="E344" s="48"/>
      <c r="F344" s="48"/>
      <c r="G344" s="48"/>
      <c r="H344" s="48"/>
      <c r="I344" s="48"/>
      <c r="J344" s="48"/>
      <c r="K344" s="48"/>
      <c r="L344" s="48"/>
      <c r="M344" s="108"/>
    </row>
    <row r="345" spans="2:13" ht="15" thickBot="1" x14ac:dyDescent="0.25">
      <c r="B345" s="64" t="str">
        <f>IF($M$1="English",TitleTable!C$13,TitleTable!B$13)</f>
        <v>Atmospheric pressure</v>
      </c>
      <c r="C345" s="68" t="s">
        <v>17</v>
      </c>
      <c r="D345" s="109"/>
      <c r="E345" s="50"/>
      <c r="F345" s="50"/>
      <c r="G345" s="50"/>
      <c r="H345" s="50"/>
      <c r="I345" s="50"/>
      <c r="J345" s="50"/>
      <c r="K345" s="50"/>
      <c r="L345" s="50"/>
      <c r="M345" s="110"/>
    </row>
    <row r="346" spans="2:13" ht="15" thickBot="1" x14ac:dyDescent="0.25">
      <c r="B346" s="51" t="str">
        <f>IF($M$1="English",TitleTable!C$14,TitleTable!B$14)</f>
        <v>Absolute humidity</v>
      </c>
      <c r="C346" s="97" t="s">
        <v>19</v>
      </c>
      <c r="D346" s="111">
        <f>D343+273.15</f>
        <v>273.14999999999998</v>
      </c>
      <c r="E346" s="52">
        <f t="shared" ref="E346:M346" si="75">E343+273.15</f>
        <v>273.14999999999998</v>
      </c>
      <c r="F346" s="52">
        <f t="shared" si="75"/>
        <v>273.14999999999998</v>
      </c>
      <c r="G346" s="52">
        <f t="shared" si="75"/>
        <v>273.14999999999998</v>
      </c>
      <c r="H346" s="52">
        <f t="shared" si="75"/>
        <v>273.14999999999998</v>
      </c>
      <c r="I346" s="52">
        <f t="shared" si="75"/>
        <v>273.14999999999998</v>
      </c>
      <c r="J346" s="52">
        <f t="shared" si="75"/>
        <v>273.14999999999998</v>
      </c>
      <c r="K346" s="52">
        <f t="shared" si="75"/>
        <v>273.14999999999998</v>
      </c>
      <c r="L346" s="52">
        <f t="shared" si="75"/>
        <v>273.14999999999998</v>
      </c>
      <c r="M346" s="112">
        <f t="shared" si="75"/>
        <v>273.14999999999998</v>
      </c>
    </row>
    <row r="347" spans="2:13" ht="16.5" x14ac:dyDescent="0.2">
      <c r="B347" s="53" t="str">
        <f>IF($M$1="English",TitleTable!C$15,TitleTable!B$15)</f>
        <v>Air density</v>
      </c>
      <c r="C347" s="54" t="s">
        <v>269</v>
      </c>
      <c r="D347" s="113" t="e">
        <f>(1.2931*273.15/(D346))*(D345/1013.25)*(1-0.378*(D344/100)*(EXP(-6096.9385*(D346)^-1+21.2409642-2.711193*10^-2*(D346)+1.673952*10^-5*(D346)^2+2.433502*LN((D346))))/100/D345)</f>
        <v>#DIV/0!</v>
      </c>
      <c r="E347" s="55" t="e">
        <f t="shared" ref="E347:M347" si="76">(1.2931*273.15/(E346))*(E345/1013.25)*(1-0.378*(E344/100)*(EXP(-6096.9385*(E346)^-1+21.2409642-2.711193*10^-2*(E346)+1.673952*10^-5*(E346)^2+2.433502*LN((E346))))/100/E345)</f>
        <v>#DIV/0!</v>
      </c>
      <c r="F347" s="55" t="e">
        <f t="shared" si="76"/>
        <v>#DIV/0!</v>
      </c>
      <c r="G347" s="55" t="e">
        <f t="shared" si="76"/>
        <v>#DIV/0!</v>
      </c>
      <c r="H347" s="55" t="e">
        <f t="shared" si="76"/>
        <v>#DIV/0!</v>
      </c>
      <c r="I347" s="55" t="e">
        <f t="shared" si="76"/>
        <v>#DIV/0!</v>
      </c>
      <c r="J347" s="55" t="e">
        <f t="shared" si="76"/>
        <v>#DIV/0!</v>
      </c>
      <c r="K347" s="55" t="e">
        <f t="shared" si="76"/>
        <v>#DIV/0!</v>
      </c>
      <c r="L347" s="55" t="e">
        <f t="shared" si="76"/>
        <v>#DIV/0!</v>
      </c>
      <c r="M347" s="114" t="e">
        <f t="shared" si="76"/>
        <v>#DIV/0!</v>
      </c>
    </row>
    <row r="348" spans="2:13" ht="15.75" thickBot="1" x14ac:dyDescent="0.2">
      <c r="B348" s="56" t="str">
        <f>IF($M$1="English",TitleTable!C$16,TitleTable!B$16)</f>
        <v>Adjusted torque by air density</v>
      </c>
      <c r="C348" s="98" t="s">
        <v>34</v>
      </c>
      <c r="D348" s="115" t="e">
        <f t="shared" ref="D348:M348" si="77">((1.175-D347)*IF(OR($K337=80,$K337="80℃"),D$8,D$7))+D339</f>
        <v>#DIV/0!</v>
      </c>
      <c r="E348" s="57" t="e">
        <f t="shared" si="77"/>
        <v>#DIV/0!</v>
      </c>
      <c r="F348" s="57" t="e">
        <f t="shared" si="77"/>
        <v>#DIV/0!</v>
      </c>
      <c r="G348" s="57" t="e">
        <f t="shared" si="77"/>
        <v>#DIV/0!</v>
      </c>
      <c r="H348" s="57" t="e">
        <f t="shared" si="77"/>
        <v>#DIV/0!</v>
      </c>
      <c r="I348" s="57" t="e">
        <f t="shared" si="77"/>
        <v>#DIV/0!</v>
      </c>
      <c r="J348" s="57" t="e">
        <f t="shared" si="77"/>
        <v>#DIV/0!</v>
      </c>
      <c r="K348" s="57" t="e">
        <f t="shared" si="77"/>
        <v>#DIV/0!</v>
      </c>
      <c r="L348" s="57" t="e">
        <f t="shared" si="77"/>
        <v>#DIV/0!</v>
      </c>
      <c r="M348" s="116" t="e">
        <f t="shared" si="77"/>
        <v>#DIV/0!</v>
      </c>
    </row>
    <row r="350" spans="2:13" ht="15.75" thickBot="1" x14ac:dyDescent="0.3">
      <c r="B350" s="9" t="s">
        <v>48</v>
      </c>
      <c r="C350" s="26" t="str">
        <f>IF($M$1="English",TitleTable!C$5,TitleTable!B$5)</f>
        <v>Oil:</v>
      </c>
      <c r="D350" s="78"/>
      <c r="E350" s="28"/>
      <c r="F350" s="26" t="str">
        <f>IF($M$1="English",TitleTable!C$18,TitleTable!B$18)</f>
        <v>Date:</v>
      </c>
      <c r="G350" s="29"/>
      <c r="H350" s="30"/>
      <c r="I350" s="26" t="str">
        <f>IF($M$1="English",TitleTable!C$21,TitleTable!B$21)</f>
        <v>Oil temperature</v>
      </c>
      <c r="K350" s="27">
        <v>50</v>
      </c>
      <c r="L350" s="94" t="s">
        <v>106</v>
      </c>
      <c r="M350" s="31" t="str">
        <f>IF(OR(MAX(D354:M354)&gt;51,MIN(D354:M354)&lt;49),"O/Temp error","")</f>
        <v>O/Temp error</v>
      </c>
    </row>
    <row r="351" spans="2:13" ht="15" thickBot="1" x14ac:dyDescent="0.25">
      <c r="B351" s="32" t="str">
        <f>IF($M$1="English",TitleTable!C$6,TitleTable!B$6)</f>
        <v>Speed</v>
      </c>
      <c r="C351" s="95" t="s">
        <v>36</v>
      </c>
      <c r="D351" s="33">
        <v>650</v>
      </c>
      <c r="E351" s="34">
        <v>800</v>
      </c>
      <c r="F351" s="34">
        <v>1000</v>
      </c>
      <c r="G351" s="34">
        <v>1200</v>
      </c>
      <c r="H351" s="34">
        <v>1400</v>
      </c>
      <c r="I351" s="34">
        <v>1600</v>
      </c>
      <c r="J351" s="34">
        <v>1800</v>
      </c>
      <c r="K351" s="34">
        <v>2000</v>
      </c>
      <c r="L351" s="34">
        <v>2400</v>
      </c>
      <c r="M351" s="35">
        <v>2800</v>
      </c>
    </row>
    <row r="352" spans="2:13" x14ac:dyDescent="0.2">
      <c r="B352" s="36" t="str">
        <f>IF($M$1="English",TitleTable!C$7,TitleTable!B$7)</f>
        <v>Torque</v>
      </c>
      <c r="C352" s="96" t="s">
        <v>268</v>
      </c>
      <c r="D352" s="99"/>
      <c r="E352" s="38"/>
      <c r="F352" s="38"/>
      <c r="G352" s="38"/>
      <c r="H352" s="38"/>
      <c r="I352" s="38"/>
      <c r="J352" s="38"/>
      <c r="K352" s="37"/>
      <c r="L352" s="37"/>
      <c r="M352" s="100"/>
    </row>
    <row r="353" spans="2:13" ht="15" x14ac:dyDescent="0.2">
      <c r="B353" s="39" t="str">
        <f>IF($M$1="English",TitleTable!C$8,TitleTable!B$8)</f>
        <v>Water outlet</v>
      </c>
      <c r="C353" s="162" t="s">
        <v>264</v>
      </c>
      <c r="D353" s="101"/>
      <c r="E353" s="40"/>
      <c r="F353" s="40"/>
      <c r="G353" s="40"/>
      <c r="H353" s="40"/>
      <c r="I353" s="40"/>
      <c r="J353" s="40"/>
      <c r="K353" s="40"/>
      <c r="L353" s="40"/>
      <c r="M353" s="102"/>
    </row>
    <row r="354" spans="2:13" ht="15" x14ac:dyDescent="0.2">
      <c r="B354" s="39" t="str">
        <f>IF($M$1="English",TitleTable!C$9,TitleTable!B$9)</f>
        <v>Gallary oil temperature</v>
      </c>
      <c r="C354" s="161" t="s">
        <v>264</v>
      </c>
      <c r="D354" s="101"/>
      <c r="E354" s="40"/>
      <c r="F354" s="40"/>
      <c r="G354" s="41"/>
      <c r="H354" s="40"/>
      <c r="I354" s="40"/>
      <c r="J354" s="40"/>
      <c r="K354" s="40"/>
      <c r="L354" s="40"/>
      <c r="M354" s="102"/>
    </row>
    <row r="355" spans="2:13" ht="15" thickBot="1" x14ac:dyDescent="0.25">
      <c r="B355" s="42" t="str">
        <f>IF($M$1="English",TitleTable!C$10,TitleTable!B$10)</f>
        <v>Oil pressure</v>
      </c>
      <c r="C355" s="49" t="s">
        <v>16</v>
      </c>
      <c r="D355" s="103"/>
      <c r="E355" s="43"/>
      <c r="F355" s="43"/>
      <c r="G355" s="43"/>
      <c r="H355" s="43"/>
      <c r="I355" s="44"/>
      <c r="J355" s="44"/>
      <c r="K355" s="43"/>
      <c r="L355" s="43"/>
      <c r="M355" s="104"/>
    </row>
    <row r="356" spans="2:13" ht="15" x14ac:dyDescent="0.2">
      <c r="B356" s="45" t="str">
        <f>IF($M$1="English",TitleTable!C$11,TitleTable!B$11)</f>
        <v>Room temperature</v>
      </c>
      <c r="C356" s="161" t="s">
        <v>264</v>
      </c>
      <c r="D356" s="105"/>
      <c r="E356" s="46"/>
      <c r="F356" s="46"/>
      <c r="G356" s="46"/>
      <c r="H356" s="46"/>
      <c r="I356" s="46"/>
      <c r="J356" s="46"/>
      <c r="K356" s="46"/>
      <c r="L356" s="46"/>
      <c r="M356" s="106"/>
    </row>
    <row r="357" spans="2:13" x14ac:dyDescent="0.2">
      <c r="B357" s="39" t="str">
        <f>IF($M$1="English",TitleTable!C$12,TitleTable!B$12)</f>
        <v>Relative humidity</v>
      </c>
      <c r="C357" s="47" t="s">
        <v>266</v>
      </c>
      <c r="D357" s="107"/>
      <c r="E357" s="48"/>
      <c r="F357" s="48"/>
      <c r="G357" s="48"/>
      <c r="H357" s="48"/>
      <c r="I357" s="48"/>
      <c r="J357" s="48"/>
      <c r="K357" s="48"/>
      <c r="L357" s="48"/>
      <c r="M357" s="108"/>
    </row>
    <row r="358" spans="2:13" ht="15" thickBot="1" x14ac:dyDescent="0.25">
      <c r="B358" s="42" t="str">
        <f>IF($M$1="English",TitleTable!C$13,TitleTable!B$13)</f>
        <v>Atmospheric pressure</v>
      </c>
      <c r="C358" s="49" t="s">
        <v>18</v>
      </c>
      <c r="D358" s="109"/>
      <c r="E358" s="50"/>
      <c r="F358" s="50"/>
      <c r="G358" s="50"/>
      <c r="H358" s="50"/>
      <c r="I358" s="50"/>
      <c r="J358" s="50"/>
      <c r="K358" s="50"/>
      <c r="L358" s="50"/>
      <c r="M358" s="110"/>
    </row>
    <row r="359" spans="2:13" ht="15" thickBot="1" x14ac:dyDescent="0.25">
      <c r="B359" s="51" t="str">
        <f>IF($M$1="English",TitleTable!C$14,TitleTable!B$14)</f>
        <v>Absolute humidity</v>
      </c>
      <c r="C359" s="97" t="s">
        <v>0</v>
      </c>
      <c r="D359" s="111">
        <f>D356+273.15</f>
        <v>273.14999999999998</v>
      </c>
      <c r="E359" s="52">
        <f t="shared" ref="E359:M359" si="78">E356+273.15</f>
        <v>273.14999999999998</v>
      </c>
      <c r="F359" s="52">
        <f t="shared" si="78"/>
        <v>273.14999999999998</v>
      </c>
      <c r="G359" s="52">
        <f t="shared" si="78"/>
        <v>273.14999999999998</v>
      </c>
      <c r="H359" s="52">
        <f t="shared" si="78"/>
        <v>273.14999999999998</v>
      </c>
      <c r="I359" s="52">
        <f t="shared" si="78"/>
        <v>273.14999999999998</v>
      </c>
      <c r="J359" s="52">
        <f t="shared" si="78"/>
        <v>273.14999999999998</v>
      </c>
      <c r="K359" s="52">
        <f t="shared" si="78"/>
        <v>273.14999999999998</v>
      </c>
      <c r="L359" s="52">
        <f t="shared" si="78"/>
        <v>273.14999999999998</v>
      </c>
      <c r="M359" s="112">
        <f t="shared" si="78"/>
        <v>273.14999999999998</v>
      </c>
    </row>
    <row r="360" spans="2:13" ht="16.5" x14ac:dyDescent="0.2">
      <c r="B360" s="53" t="str">
        <f>IF($M$1="English",TitleTable!C$15,TitleTable!B$15)</f>
        <v>Air density</v>
      </c>
      <c r="C360" s="54" t="s">
        <v>267</v>
      </c>
      <c r="D360" s="113" t="e">
        <f>(1.2931*273.15/(D359))*(D358/1013.25)*(1-0.378*(D357/100)*(EXP(-6096.9385*(D359)^-1+21.2409642-2.711193*10^-2*(D359)+1.673952*10^-5*(D359)^2+2.433502*LN((D359))))/100/D358)</f>
        <v>#DIV/0!</v>
      </c>
      <c r="E360" s="55" t="e">
        <f t="shared" ref="E360:M360" si="79">(1.2931*273.15/(E359))*(E358/1013.25)*(1-0.378*(E357/100)*(EXP(-6096.9385*(E359)^-1+21.2409642-2.711193*10^-2*(E359)+1.673952*10^-5*(E359)^2+2.433502*LN((E359))))/100/E358)</f>
        <v>#DIV/0!</v>
      </c>
      <c r="F360" s="55" t="e">
        <f t="shared" si="79"/>
        <v>#DIV/0!</v>
      </c>
      <c r="G360" s="55" t="e">
        <f t="shared" si="79"/>
        <v>#DIV/0!</v>
      </c>
      <c r="H360" s="55" t="e">
        <f t="shared" si="79"/>
        <v>#DIV/0!</v>
      </c>
      <c r="I360" s="55" t="e">
        <f t="shared" si="79"/>
        <v>#DIV/0!</v>
      </c>
      <c r="J360" s="55" t="e">
        <f t="shared" si="79"/>
        <v>#DIV/0!</v>
      </c>
      <c r="K360" s="55" t="e">
        <f t="shared" si="79"/>
        <v>#DIV/0!</v>
      </c>
      <c r="L360" s="55" t="e">
        <f t="shared" si="79"/>
        <v>#DIV/0!</v>
      </c>
      <c r="M360" s="114" t="e">
        <f t="shared" si="79"/>
        <v>#DIV/0!</v>
      </c>
    </row>
    <row r="361" spans="2:13" ht="15.75" thickBot="1" x14ac:dyDescent="0.2">
      <c r="B361" s="56" t="str">
        <f>IF($M$1="English",TitleTable!C$16,TitleTable!B$16)</f>
        <v>Adjusted torque by air density</v>
      </c>
      <c r="C361" s="98" t="s">
        <v>34</v>
      </c>
      <c r="D361" s="115" t="e">
        <f t="shared" ref="D361:M361" si="80">((1.175-D360)*IF(OR($K350=80,$K350="80℃"),D$8,D$7))+D352</f>
        <v>#DIV/0!</v>
      </c>
      <c r="E361" s="57" t="e">
        <f t="shared" si="80"/>
        <v>#DIV/0!</v>
      </c>
      <c r="F361" s="57" t="e">
        <f t="shared" si="80"/>
        <v>#DIV/0!</v>
      </c>
      <c r="G361" s="57" t="e">
        <f t="shared" si="80"/>
        <v>#DIV/0!</v>
      </c>
      <c r="H361" s="57" t="e">
        <f t="shared" si="80"/>
        <v>#DIV/0!</v>
      </c>
      <c r="I361" s="57" t="e">
        <f t="shared" si="80"/>
        <v>#DIV/0!</v>
      </c>
      <c r="J361" s="57" t="e">
        <f t="shared" si="80"/>
        <v>#DIV/0!</v>
      </c>
      <c r="K361" s="57" t="e">
        <f t="shared" si="80"/>
        <v>#DIV/0!</v>
      </c>
      <c r="L361" s="57" t="e">
        <f t="shared" si="80"/>
        <v>#DIV/0!</v>
      </c>
      <c r="M361" s="116" t="e">
        <f t="shared" si="80"/>
        <v>#DIV/0!</v>
      </c>
    </row>
    <row r="362" spans="2:13" x14ac:dyDescent="0.2">
      <c r="B362" s="11"/>
      <c r="C362" s="11"/>
      <c r="D362" s="11"/>
      <c r="E362" s="11"/>
      <c r="F362" s="11"/>
      <c r="G362" s="11"/>
      <c r="H362" s="11"/>
      <c r="I362" s="11"/>
      <c r="J362" s="11"/>
      <c r="K362" s="11"/>
      <c r="L362" s="11"/>
      <c r="M362" s="11"/>
    </row>
    <row r="363" spans="2:13" ht="15.75" thickBot="1" x14ac:dyDescent="0.3">
      <c r="B363" s="9" t="s">
        <v>42</v>
      </c>
      <c r="C363" s="26" t="str">
        <f>IF($M$1="English",TitleTable!C$5,TitleTable!B$5)</f>
        <v>Oil:</v>
      </c>
      <c r="D363" s="28">
        <f>D350</f>
        <v>0</v>
      </c>
      <c r="E363" s="28"/>
      <c r="F363" s="26" t="str">
        <f>IF($M$1="English",TitleTable!C$18,TitleTable!B$18)</f>
        <v>Date:</v>
      </c>
      <c r="G363" s="29"/>
      <c r="H363" s="30"/>
      <c r="I363" s="26" t="str">
        <f>IF($M$1="English",TitleTable!C$21,TitleTable!B$21)</f>
        <v>Oil temperature</v>
      </c>
      <c r="K363" s="27">
        <v>80</v>
      </c>
      <c r="L363" s="94" t="s">
        <v>106</v>
      </c>
      <c r="M363" s="31" t="str">
        <f>IF(OR(MAX(D367:M367)&gt;81,MIN(D367:M367)&lt;79),"O/Temp error","")</f>
        <v>O/Temp error</v>
      </c>
    </row>
    <row r="364" spans="2:13" ht="15" thickBot="1" x14ac:dyDescent="0.25">
      <c r="B364" s="58" t="str">
        <f>IF($M$1="English",TitleTable!C$6,TitleTable!B$6)</f>
        <v>Speed</v>
      </c>
      <c r="C364" s="117" t="s">
        <v>35</v>
      </c>
      <c r="D364" s="59">
        <v>650</v>
      </c>
      <c r="E364" s="60">
        <v>800</v>
      </c>
      <c r="F364" s="60">
        <v>1000</v>
      </c>
      <c r="G364" s="60">
        <v>1200</v>
      </c>
      <c r="H364" s="60">
        <v>1400</v>
      </c>
      <c r="I364" s="60">
        <v>1600</v>
      </c>
      <c r="J364" s="60">
        <v>1800</v>
      </c>
      <c r="K364" s="60">
        <v>2000</v>
      </c>
      <c r="L364" s="60">
        <v>2400</v>
      </c>
      <c r="M364" s="61">
        <v>2800</v>
      </c>
    </row>
    <row r="365" spans="2:13" x14ac:dyDescent="0.2">
      <c r="B365" s="62" t="str">
        <f>IF($M$1="English",TitleTable!C$7,TitleTable!B$7)</f>
        <v>Torque</v>
      </c>
      <c r="C365" s="118" t="s">
        <v>268</v>
      </c>
      <c r="D365" s="99"/>
      <c r="E365" s="38"/>
      <c r="F365" s="38"/>
      <c r="G365" s="38"/>
      <c r="H365" s="38"/>
      <c r="I365" s="38"/>
      <c r="J365" s="38"/>
      <c r="K365" s="37"/>
      <c r="L365" s="37"/>
      <c r="M365" s="100"/>
    </row>
    <row r="366" spans="2:13" x14ac:dyDescent="0.2">
      <c r="B366" s="63" t="str">
        <f>IF($M$1="English",TitleTable!C$8,TitleTable!B$8)</f>
        <v>Water outlet</v>
      </c>
      <c r="C366" s="67" t="s">
        <v>263</v>
      </c>
      <c r="D366" s="101"/>
      <c r="E366" s="40"/>
      <c r="F366" s="40"/>
      <c r="G366" s="40"/>
      <c r="H366" s="40"/>
      <c r="I366" s="40"/>
      <c r="J366" s="40"/>
      <c r="K366" s="40"/>
      <c r="L366" s="40"/>
      <c r="M366" s="102"/>
    </row>
    <row r="367" spans="2:13" x14ac:dyDescent="0.2">
      <c r="B367" s="63" t="str">
        <f>IF($M$1="English",TitleTable!C$9,TitleTable!B$9)</f>
        <v>Gallary oil temperature</v>
      </c>
      <c r="C367" s="67" t="s">
        <v>263</v>
      </c>
      <c r="D367" s="101"/>
      <c r="E367" s="40"/>
      <c r="F367" s="40"/>
      <c r="G367" s="41"/>
      <c r="H367" s="40"/>
      <c r="I367" s="40"/>
      <c r="J367" s="40"/>
      <c r="K367" s="40"/>
      <c r="L367" s="40"/>
      <c r="M367" s="102"/>
    </row>
    <row r="368" spans="2:13" ht="15" thickBot="1" x14ac:dyDescent="0.25">
      <c r="B368" s="64" t="str">
        <f>IF($M$1="English",TitleTable!C$10,TitleTable!B$10)</f>
        <v>Oil pressure</v>
      </c>
      <c r="C368" s="68" t="s">
        <v>15</v>
      </c>
      <c r="D368" s="103"/>
      <c r="E368" s="43"/>
      <c r="F368" s="43"/>
      <c r="G368" s="43"/>
      <c r="H368" s="43"/>
      <c r="I368" s="44"/>
      <c r="J368" s="44"/>
      <c r="K368" s="43"/>
      <c r="L368" s="43"/>
      <c r="M368" s="104"/>
    </row>
    <row r="369" spans="2:13" x14ac:dyDescent="0.2">
      <c r="B369" s="65" t="str">
        <f>IF($M$1="English",TitleTable!C$11,TitleTable!B$11)</f>
        <v>Room temperature</v>
      </c>
      <c r="C369" s="66" t="s">
        <v>263</v>
      </c>
      <c r="D369" s="105"/>
      <c r="E369" s="46"/>
      <c r="F369" s="46"/>
      <c r="G369" s="46"/>
      <c r="H369" s="46"/>
      <c r="I369" s="46"/>
      <c r="J369" s="46"/>
      <c r="K369" s="46"/>
      <c r="L369" s="46"/>
      <c r="M369" s="106"/>
    </row>
    <row r="370" spans="2:13" x14ac:dyDescent="0.2">
      <c r="B370" s="63" t="str">
        <f>IF($M$1="English",TitleTable!C$12,TitleTable!B$12)</f>
        <v>Relative humidity</v>
      </c>
      <c r="C370" s="67" t="s">
        <v>265</v>
      </c>
      <c r="D370" s="107"/>
      <c r="E370" s="48"/>
      <c r="F370" s="48"/>
      <c r="G370" s="48"/>
      <c r="H370" s="48"/>
      <c r="I370" s="48"/>
      <c r="J370" s="48"/>
      <c r="K370" s="48"/>
      <c r="L370" s="48"/>
      <c r="M370" s="108"/>
    </row>
    <row r="371" spans="2:13" ht="15" thickBot="1" x14ac:dyDescent="0.25">
      <c r="B371" s="64" t="str">
        <f>IF($M$1="English",TitleTable!C$13,TitleTable!B$13)</f>
        <v>Atmospheric pressure</v>
      </c>
      <c r="C371" s="68" t="s">
        <v>17</v>
      </c>
      <c r="D371" s="109"/>
      <c r="E371" s="50"/>
      <c r="F371" s="50"/>
      <c r="G371" s="50"/>
      <c r="H371" s="50"/>
      <c r="I371" s="50"/>
      <c r="J371" s="50"/>
      <c r="K371" s="50"/>
      <c r="L371" s="50"/>
      <c r="M371" s="110"/>
    </row>
    <row r="372" spans="2:13" ht="15" thickBot="1" x14ac:dyDescent="0.25">
      <c r="B372" s="51" t="str">
        <f>IF($M$1="English",TitleTable!C$14,TitleTable!B$14)</f>
        <v>Absolute humidity</v>
      </c>
      <c r="C372" s="97" t="s">
        <v>19</v>
      </c>
      <c r="D372" s="111">
        <f>D369+273.15</f>
        <v>273.14999999999998</v>
      </c>
      <c r="E372" s="52">
        <f t="shared" ref="E372:M372" si="81">E369+273.15</f>
        <v>273.14999999999998</v>
      </c>
      <c r="F372" s="52">
        <f t="shared" si="81"/>
        <v>273.14999999999998</v>
      </c>
      <c r="G372" s="52">
        <f t="shared" si="81"/>
        <v>273.14999999999998</v>
      </c>
      <c r="H372" s="52">
        <f t="shared" si="81"/>
        <v>273.14999999999998</v>
      </c>
      <c r="I372" s="52">
        <f t="shared" si="81"/>
        <v>273.14999999999998</v>
      </c>
      <c r="J372" s="52">
        <f t="shared" si="81"/>
        <v>273.14999999999998</v>
      </c>
      <c r="K372" s="52">
        <f t="shared" si="81"/>
        <v>273.14999999999998</v>
      </c>
      <c r="L372" s="52">
        <f t="shared" si="81"/>
        <v>273.14999999999998</v>
      </c>
      <c r="M372" s="112">
        <f t="shared" si="81"/>
        <v>273.14999999999998</v>
      </c>
    </row>
    <row r="373" spans="2:13" ht="16.5" x14ac:dyDescent="0.2">
      <c r="B373" s="53" t="str">
        <f>IF($M$1="English",TitleTable!C$15,TitleTable!B$15)</f>
        <v>Air density</v>
      </c>
      <c r="C373" s="54" t="s">
        <v>269</v>
      </c>
      <c r="D373" s="113" t="e">
        <f>(1.2931*273.15/(D372))*(D371/1013.25)*(1-0.378*(D370/100)*(EXP(-6096.9385*(D372)^-1+21.2409642-2.711193*10^-2*(D372)+1.673952*10^-5*(D372)^2+2.433502*LN((D372))))/100/D371)</f>
        <v>#DIV/0!</v>
      </c>
      <c r="E373" s="55" t="e">
        <f t="shared" ref="E373:M373" si="82">(1.2931*273.15/(E372))*(E371/1013.25)*(1-0.378*(E370/100)*(EXP(-6096.9385*(E372)^-1+21.2409642-2.711193*10^-2*(E372)+1.673952*10^-5*(E372)^2+2.433502*LN((E372))))/100/E371)</f>
        <v>#DIV/0!</v>
      </c>
      <c r="F373" s="55" t="e">
        <f t="shared" si="82"/>
        <v>#DIV/0!</v>
      </c>
      <c r="G373" s="55" t="e">
        <f t="shared" si="82"/>
        <v>#DIV/0!</v>
      </c>
      <c r="H373" s="55" t="e">
        <f t="shared" si="82"/>
        <v>#DIV/0!</v>
      </c>
      <c r="I373" s="55" t="e">
        <f t="shared" si="82"/>
        <v>#DIV/0!</v>
      </c>
      <c r="J373" s="55" t="e">
        <f t="shared" si="82"/>
        <v>#DIV/0!</v>
      </c>
      <c r="K373" s="55" t="e">
        <f t="shared" si="82"/>
        <v>#DIV/0!</v>
      </c>
      <c r="L373" s="55" t="e">
        <f t="shared" si="82"/>
        <v>#DIV/0!</v>
      </c>
      <c r="M373" s="114" t="e">
        <f t="shared" si="82"/>
        <v>#DIV/0!</v>
      </c>
    </row>
    <row r="374" spans="2:13" ht="15.75" thickBot="1" x14ac:dyDescent="0.2">
      <c r="B374" s="56" t="str">
        <f>IF($M$1="English",TitleTable!C$16,TitleTable!B$16)</f>
        <v>Adjusted torque by air density</v>
      </c>
      <c r="C374" s="98" t="s">
        <v>34</v>
      </c>
      <c r="D374" s="115" t="e">
        <f t="shared" ref="D374:M374" si="83">((1.175-D373)*IF(OR($K363=80,$K363="80℃"),D$8,D$7))+D365</f>
        <v>#DIV/0!</v>
      </c>
      <c r="E374" s="57" t="e">
        <f t="shared" si="83"/>
        <v>#DIV/0!</v>
      </c>
      <c r="F374" s="57" t="e">
        <f t="shared" si="83"/>
        <v>#DIV/0!</v>
      </c>
      <c r="G374" s="57" t="e">
        <f t="shared" si="83"/>
        <v>#DIV/0!</v>
      </c>
      <c r="H374" s="57" t="e">
        <f t="shared" si="83"/>
        <v>#DIV/0!</v>
      </c>
      <c r="I374" s="57" t="e">
        <f t="shared" si="83"/>
        <v>#DIV/0!</v>
      </c>
      <c r="J374" s="57" t="e">
        <f t="shared" si="83"/>
        <v>#DIV/0!</v>
      </c>
      <c r="K374" s="57" t="e">
        <f t="shared" si="83"/>
        <v>#DIV/0!</v>
      </c>
      <c r="L374" s="57" t="e">
        <f t="shared" si="83"/>
        <v>#DIV/0!</v>
      </c>
      <c r="M374" s="116" t="e">
        <f t="shared" si="83"/>
        <v>#DIV/0!</v>
      </c>
    </row>
    <row r="376" spans="2:13" ht="15.75" thickBot="1" x14ac:dyDescent="0.3">
      <c r="B376" s="9" t="s">
        <v>46</v>
      </c>
      <c r="C376" s="26" t="str">
        <f>IF($M$1="English",TitleTable!C$5,TitleTable!B$5)</f>
        <v>Oil:</v>
      </c>
      <c r="D376" s="27" t="s">
        <v>1</v>
      </c>
      <c r="E376" s="28"/>
      <c r="F376" s="26" t="str">
        <f>IF($M$1="English",TitleTable!C$18,TitleTable!B$18)</f>
        <v>Date:</v>
      </c>
      <c r="G376" s="29"/>
      <c r="H376" s="30"/>
      <c r="I376" s="26" t="str">
        <f>IF($M$1="English",TitleTable!C$21,TitleTable!B$21)</f>
        <v>Oil temperature</v>
      </c>
      <c r="K376" s="27">
        <v>50</v>
      </c>
      <c r="L376" s="94" t="s">
        <v>106</v>
      </c>
      <c r="M376" s="31" t="str">
        <f>IF(OR(MAX(D380:M380)&gt;51,MIN(D380:M380)&lt;49),"O/Temp error","")</f>
        <v>O/Temp error</v>
      </c>
    </row>
    <row r="377" spans="2:13" ht="15" thickBot="1" x14ac:dyDescent="0.25">
      <c r="B377" s="32" t="str">
        <f>IF($M$1="English",TitleTable!C$6,TitleTable!B$6)</f>
        <v>Speed</v>
      </c>
      <c r="C377" s="95" t="s">
        <v>36</v>
      </c>
      <c r="D377" s="33">
        <v>650</v>
      </c>
      <c r="E377" s="34">
        <v>800</v>
      </c>
      <c r="F377" s="34">
        <v>1000</v>
      </c>
      <c r="G377" s="34">
        <v>1200</v>
      </c>
      <c r="H377" s="34">
        <v>1400</v>
      </c>
      <c r="I377" s="34">
        <v>1600</v>
      </c>
      <c r="J377" s="34">
        <v>1800</v>
      </c>
      <c r="K377" s="34">
        <v>2000</v>
      </c>
      <c r="L377" s="34">
        <v>2400</v>
      </c>
      <c r="M377" s="35">
        <v>2800</v>
      </c>
    </row>
    <row r="378" spans="2:13" x14ac:dyDescent="0.2">
      <c r="B378" s="36" t="str">
        <f>IF($M$1="English",TitleTable!C$7,TitleTable!B$7)</f>
        <v>Torque</v>
      </c>
      <c r="C378" s="96" t="s">
        <v>268</v>
      </c>
      <c r="D378" s="99"/>
      <c r="E378" s="38"/>
      <c r="F378" s="38"/>
      <c r="G378" s="38"/>
      <c r="H378" s="38"/>
      <c r="I378" s="38"/>
      <c r="J378" s="38"/>
      <c r="K378" s="37"/>
      <c r="L378" s="37"/>
      <c r="M378" s="100"/>
    </row>
    <row r="379" spans="2:13" ht="15" x14ac:dyDescent="0.2">
      <c r="B379" s="39" t="str">
        <f>IF($M$1="English",TitleTable!C$8,TitleTable!B$8)</f>
        <v>Water outlet</v>
      </c>
      <c r="C379" s="162" t="s">
        <v>264</v>
      </c>
      <c r="D379" s="101"/>
      <c r="E379" s="40"/>
      <c r="F379" s="40"/>
      <c r="G379" s="40"/>
      <c r="H379" s="40"/>
      <c r="I379" s="40"/>
      <c r="J379" s="40"/>
      <c r="K379" s="40"/>
      <c r="L379" s="40"/>
      <c r="M379" s="102"/>
    </row>
    <row r="380" spans="2:13" ht="15" x14ac:dyDescent="0.2">
      <c r="B380" s="39" t="str">
        <f>IF($M$1="English",TitleTable!C$9,TitleTable!B$9)</f>
        <v>Gallary oil temperature</v>
      </c>
      <c r="C380" s="161" t="s">
        <v>264</v>
      </c>
      <c r="D380" s="101"/>
      <c r="E380" s="40"/>
      <c r="F380" s="40"/>
      <c r="G380" s="41"/>
      <c r="H380" s="40"/>
      <c r="I380" s="40"/>
      <c r="J380" s="40"/>
      <c r="K380" s="40"/>
      <c r="L380" s="40"/>
      <c r="M380" s="102"/>
    </row>
    <row r="381" spans="2:13" ht="15" thickBot="1" x14ac:dyDescent="0.25">
      <c r="B381" s="42" t="str">
        <f>IF($M$1="English",TitleTable!C$10,TitleTable!B$10)</f>
        <v>Oil pressure</v>
      </c>
      <c r="C381" s="49" t="s">
        <v>16</v>
      </c>
      <c r="D381" s="103"/>
      <c r="E381" s="43"/>
      <c r="F381" s="43"/>
      <c r="G381" s="43"/>
      <c r="H381" s="43"/>
      <c r="I381" s="44"/>
      <c r="J381" s="44"/>
      <c r="K381" s="43"/>
      <c r="L381" s="43"/>
      <c r="M381" s="104"/>
    </row>
    <row r="382" spans="2:13" ht="15" x14ac:dyDescent="0.2">
      <c r="B382" s="45" t="str">
        <f>IF($M$1="English",TitleTable!C$11,TitleTable!B$11)</f>
        <v>Room temperature</v>
      </c>
      <c r="C382" s="161" t="s">
        <v>264</v>
      </c>
      <c r="D382" s="105"/>
      <c r="E382" s="46"/>
      <c r="F382" s="46"/>
      <c r="G382" s="46"/>
      <c r="H382" s="46"/>
      <c r="I382" s="46"/>
      <c r="J382" s="46"/>
      <c r="K382" s="46"/>
      <c r="L382" s="46"/>
      <c r="M382" s="106"/>
    </row>
    <row r="383" spans="2:13" x14ac:dyDescent="0.2">
      <c r="B383" s="39" t="str">
        <f>IF($M$1="English",TitleTable!C$12,TitleTable!B$12)</f>
        <v>Relative humidity</v>
      </c>
      <c r="C383" s="47" t="s">
        <v>266</v>
      </c>
      <c r="D383" s="107"/>
      <c r="E383" s="48"/>
      <c r="F383" s="48"/>
      <c r="G383" s="48"/>
      <c r="H383" s="48"/>
      <c r="I383" s="48"/>
      <c r="J383" s="48"/>
      <c r="K383" s="48"/>
      <c r="L383" s="48"/>
      <c r="M383" s="108"/>
    </row>
    <row r="384" spans="2:13" ht="15" thickBot="1" x14ac:dyDescent="0.25">
      <c r="B384" s="42" t="str">
        <f>IF($M$1="English",TitleTable!C$13,TitleTable!B$13)</f>
        <v>Atmospheric pressure</v>
      </c>
      <c r="C384" s="49" t="s">
        <v>18</v>
      </c>
      <c r="D384" s="109"/>
      <c r="E384" s="50"/>
      <c r="F384" s="50"/>
      <c r="G384" s="50"/>
      <c r="H384" s="50"/>
      <c r="I384" s="50"/>
      <c r="J384" s="50"/>
      <c r="K384" s="50"/>
      <c r="L384" s="50"/>
      <c r="M384" s="110"/>
    </row>
    <row r="385" spans="2:13" ht="15" thickBot="1" x14ac:dyDescent="0.25">
      <c r="B385" s="51" t="str">
        <f>IF($M$1="English",TitleTable!C$14,TitleTable!B$14)</f>
        <v>Absolute humidity</v>
      </c>
      <c r="C385" s="97" t="s">
        <v>0</v>
      </c>
      <c r="D385" s="111">
        <f>D382+273.15</f>
        <v>273.14999999999998</v>
      </c>
      <c r="E385" s="52">
        <f t="shared" ref="E385:M385" si="84">E382+273.15</f>
        <v>273.14999999999998</v>
      </c>
      <c r="F385" s="52">
        <f t="shared" si="84"/>
        <v>273.14999999999998</v>
      </c>
      <c r="G385" s="52">
        <f t="shared" si="84"/>
        <v>273.14999999999998</v>
      </c>
      <c r="H385" s="52">
        <f t="shared" si="84"/>
        <v>273.14999999999998</v>
      </c>
      <c r="I385" s="52">
        <f t="shared" si="84"/>
        <v>273.14999999999998</v>
      </c>
      <c r="J385" s="52">
        <f t="shared" si="84"/>
        <v>273.14999999999998</v>
      </c>
      <c r="K385" s="52">
        <f t="shared" si="84"/>
        <v>273.14999999999998</v>
      </c>
      <c r="L385" s="52">
        <f t="shared" si="84"/>
        <v>273.14999999999998</v>
      </c>
      <c r="M385" s="112">
        <f t="shared" si="84"/>
        <v>273.14999999999998</v>
      </c>
    </row>
    <row r="386" spans="2:13" ht="16.5" x14ac:dyDescent="0.2">
      <c r="B386" s="53" t="str">
        <f>IF($M$1="English",TitleTable!C$15,TitleTable!B$15)</f>
        <v>Air density</v>
      </c>
      <c r="C386" s="54" t="s">
        <v>267</v>
      </c>
      <c r="D386" s="113" t="e">
        <f>(1.2931*273.15/(D385))*(D384/1013.25)*(1-0.378*(D383/100)*(EXP(-6096.9385*(D385)^-1+21.2409642-2.711193*10^-2*(D385)+1.673952*10^-5*(D385)^2+2.433502*LN((D385))))/100/D384)</f>
        <v>#DIV/0!</v>
      </c>
      <c r="E386" s="55" t="e">
        <f t="shared" ref="E386:M386" si="85">(1.2931*273.15/(E385))*(E384/1013.25)*(1-0.378*(E383/100)*(EXP(-6096.9385*(E385)^-1+21.2409642-2.711193*10^-2*(E385)+1.673952*10^-5*(E385)^2+2.433502*LN((E385))))/100/E384)</f>
        <v>#DIV/0!</v>
      </c>
      <c r="F386" s="55" t="e">
        <f t="shared" si="85"/>
        <v>#DIV/0!</v>
      </c>
      <c r="G386" s="55" t="e">
        <f t="shared" si="85"/>
        <v>#DIV/0!</v>
      </c>
      <c r="H386" s="55" t="e">
        <f t="shared" si="85"/>
        <v>#DIV/0!</v>
      </c>
      <c r="I386" s="55" t="e">
        <f t="shared" si="85"/>
        <v>#DIV/0!</v>
      </c>
      <c r="J386" s="55" t="e">
        <f t="shared" si="85"/>
        <v>#DIV/0!</v>
      </c>
      <c r="K386" s="55" t="e">
        <f t="shared" si="85"/>
        <v>#DIV/0!</v>
      </c>
      <c r="L386" s="55" t="e">
        <f t="shared" si="85"/>
        <v>#DIV/0!</v>
      </c>
      <c r="M386" s="114" t="e">
        <f t="shared" si="85"/>
        <v>#DIV/0!</v>
      </c>
    </row>
    <row r="387" spans="2:13" ht="15.75" thickBot="1" x14ac:dyDescent="0.2">
      <c r="B387" s="56" t="str">
        <f>IF($M$1="English",TitleTable!C$16,TitleTable!B$16)</f>
        <v>Adjusted torque by air density</v>
      </c>
      <c r="C387" s="98" t="s">
        <v>34</v>
      </c>
      <c r="D387" s="115" t="e">
        <f t="shared" ref="D387:M387" si="86">((1.175-D386)*IF(OR($K376=80,$K376="80℃"),D$8,D$7))+D378</f>
        <v>#DIV/0!</v>
      </c>
      <c r="E387" s="57" t="e">
        <f t="shared" si="86"/>
        <v>#DIV/0!</v>
      </c>
      <c r="F387" s="57" t="e">
        <f t="shared" si="86"/>
        <v>#DIV/0!</v>
      </c>
      <c r="G387" s="57" t="e">
        <f t="shared" si="86"/>
        <v>#DIV/0!</v>
      </c>
      <c r="H387" s="57" t="e">
        <f t="shared" si="86"/>
        <v>#DIV/0!</v>
      </c>
      <c r="I387" s="57" t="e">
        <f t="shared" si="86"/>
        <v>#DIV/0!</v>
      </c>
      <c r="J387" s="57" t="e">
        <f t="shared" si="86"/>
        <v>#DIV/0!</v>
      </c>
      <c r="K387" s="57" t="e">
        <f t="shared" si="86"/>
        <v>#DIV/0!</v>
      </c>
      <c r="L387" s="57" t="e">
        <f t="shared" si="86"/>
        <v>#DIV/0!</v>
      </c>
      <c r="M387" s="116" t="e">
        <f t="shared" si="86"/>
        <v>#DIV/0!</v>
      </c>
    </row>
    <row r="388" spans="2:13" x14ac:dyDescent="0.2">
      <c r="B388" s="11"/>
      <c r="C388" s="11"/>
      <c r="D388" s="11"/>
      <c r="E388" s="11"/>
      <c r="F388" s="11"/>
      <c r="G388" s="11"/>
      <c r="H388" s="11"/>
      <c r="I388" s="11"/>
      <c r="J388" s="11"/>
      <c r="K388" s="11"/>
      <c r="L388" s="11"/>
      <c r="M388" s="11"/>
    </row>
    <row r="389" spans="2:13" ht="15.75" thickBot="1" x14ac:dyDescent="0.3">
      <c r="B389" s="9" t="s">
        <v>44</v>
      </c>
      <c r="C389" s="26" t="str">
        <f>IF($M$1="English",TitleTable!C$5,TitleTable!B$5)</f>
        <v>Oil:</v>
      </c>
      <c r="D389" s="28" t="str">
        <f>D376</f>
        <v>JASO BC</v>
      </c>
      <c r="E389" s="28"/>
      <c r="F389" s="26" t="str">
        <f>IF($M$1="English",TitleTable!C$18,TitleTable!B$18)</f>
        <v>Date:</v>
      </c>
      <c r="G389" s="29"/>
      <c r="H389" s="30"/>
      <c r="I389" s="26" t="str">
        <f>IF($M$1="English",TitleTable!C$21,TitleTable!B$21)</f>
        <v>Oil temperature</v>
      </c>
      <c r="K389" s="27">
        <v>80</v>
      </c>
      <c r="L389" s="94" t="s">
        <v>106</v>
      </c>
      <c r="M389" s="31" t="str">
        <f>IF(OR(MAX(D393:M393)&gt;81,MIN(D393:M393)&lt;79),"O/Temp error","")</f>
        <v>O/Temp error</v>
      </c>
    </row>
    <row r="390" spans="2:13" ht="15" thickBot="1" x14ac:dyDescent="0.25">
      <c r="B390" s="58" t="str">
        <f>IF($M$1="English",TitleTable!C$6,TitleTable!B$6)</f>
        <v>Speed</v>
      </c>
      <c r="C390" s="117" t="s">
        <v>35</v>
      </c>
      <c r="D390" s="59">
        <v>650</v>
      </c>
      <c r="E390" s="60">
        <v>800</v>
      </c>
      <c r="F390" s="60">
        <v>1000</v>
      </c>
      <c r="G390" s="60">
        <v>1200</v>
      </c>
      <c r="H390" s="60">
        <v>1400</v>
      </c>
      <c r="I390" s="60">
        <v>1600</v>
      </c>
      <c r="J390" s="60">
        <v>1800</v>
      </c>
      <c r="K390" s="60">
        <v>2000</v>
      </c>
      <c r="L390" s="60">
        <v>2400</v>
      </c>
      <c r="M390" s="61">
        <v>2800</v>
      </c>
    </row>
    <row r="391" spans="2:13" x14ac:dyDescent="0.2">
      <c r="B391" s="62" t="str">
        <f>IF($M$1="English",TitleTable!C$7,TitleTable!B$7)</f>
        <v>Torque</v>
      </c>
      <c r="C391" s="118" t="s">
        <v>268</v>
      </c>
      <c r="D391" s="99"/>
      <c r="E391" s="38"/>
      <c r="F391" s="38"/>
      <c r="G391" s="38"/>
      <c r="H391" s="38"/>
      <c r="I391" s="38"/>
      <c r="J391" s="38"/>
      <c r="K391" s="37"/>
      <c r="L391" s="37"/>
      <c r="M391" s="100"/>
    </row>
    <row r="392" spans="2:13" x14ac:dyDescent="0.2">
      <c r="B392" s="63" t="str">
        <f>IF($M$1="English",TitleTable!C$8,TitleTable!B$8)</f>
        <v>Water outlet</v>
      </c>
      <c r="C392" s="67" t="s">
        <v>263</v>
      </c>
      <c r="D392" s="101"/>
      <c r="E392" s="40"/>
      <c r="F392" s="40"/>
      <c r="G392" s="40"/>
      <c r="H392" s="40"/>
      <c r="I392" s="40"/>
      <c r="J392" s="40"/>
      <c r="K392" s="40"/>
      <c r="L392" s="40"/>
      <c r="M392" s="102"/>
    </row>
    <row r="393" spans="2:13" x14ac:dyDescent="0.2">
      <c r="B393" s="63" t="str">
        <f>IF($M$1="English",TitleTable!C$9,TitleTable!B$9)</f>
        <v>Gallary oil temperature</v>
      </c>
      <c r="C393" s="67" t="s">
        <v>263</v>
      </c>
      <c r="D393" s="101"/>
      <c r="E393" s="40"/>
      <c r="F393" s="40"/>
      <c r="G393" s="41"/>
      <c r="H393" s="40"/>
      <c r="I393" s="40"/>
      <c r="J393" s="40"/>
      <c r="K393" s="40"/>
      <c r="L393" s="40"/>
      <c r="M393" s="102"/>
    </row>
    <row r="394" spans="2:13" ht="15" thickBot="1" x14ac:dyDescent="0.25">
      <c r="B394" s="64" t="str">
        <f>IF($M$1="English",TitleTable!C$10,TitleTable!B$10)</f>
        <v>Oil pressure</v>
      </c>
      <c r="C394" s="68" t="s">
        <v>15</v>
      </c>
      <c r="D394" s="103"/>
      <c r="E394" s="43"/>
      <c r="F394" s="43"/>
      <c r="G394" s="43"/>
      <c r="H394" s="43"/>
      <c r="I394" s="44"/>
      <c r="J394" s="44"/>
      <c r="K394" s="43"/>
      <c r="L394" s="43"/>
      <c r="M394" s="104"/>
    </row>
    <row r="395" spans="2:13" x14ac:dyDescent="0.2">
      <c r="B395" s="65" t="str">
        <f>IF($M$1="English",TitleTable!C$11,TitleTable!B$11)</f>
        <v>Room temperature</v>
      </c>
      <c r="C395" s="66" t="s">
        <v>263</v>
      </c>
      <c r="D395" s="105"/>
      <c r="E395" s="46"/>
      <c r="F395" s="46"/>
      <c r="G395" s="46"/>
      <c r="H395" s="46"/>
      <c r="I395" s="46"/>
      <c r="J395" s="46"/>
      <c r="K395" s="46"/>
      <c r="L395" s="46"/>
      <c r="M395" s="106"/>
    </row>
    <row r="396" spans="2:13" x14ac:dyDescent="0.2">
      <c r="B396" s="63" t="str">
        <f>IF($M$1="English",TitleTable!C$12,TitleTable!B$12)</f>
        <v>Relative humidity</v>
      </c>
      <c r="C396" s="67" t="s">
        <v>265</v>
      </c>
      <c r="D396" s="107"/>
      <c r="E396" s="48"/>
      <c r="F396" s="48"/>
      <c r="G396" s="48"/>
      <c r="H396" s="48"/>
      <c r="I396" s="48"/>
      <c r="J396" s="48"/>
      <c r="K396" s="48"/>
      <c r="L396" s="48"/>
      <c r="M396" s="108"/>
    </row>
    <row r="397" spans="2:13" ht="15" thickBot="1" x14ac:dyDescent="0.25">
      <c r="B397" s="64" t="str">
        <f>IF($M$1="English",TitleTable!C$13,TitleTable!B$13)</f>
        <v>Atmospheric pressure</v>
      </c>
      <c r="C397" s="68" t="s">
        <v>17</v>
      </c>
      <c r="D397" s="109"/>
      <c r="E397" s="50"/>
      <c r="F397" s="50"/>
      <c r="G397" s="50"/>
      <c r="H397" s="50"/>
      <c r="I397" s="50"/>
      <c r="J397" s="50"/>
      <c r="K397" s="50"/>
      <c r="L397" s="50"/>
      <c r="M397" s="110"/>
    </row>
    <row r="398" spans="2:13" ht="15" thickBot="1" x14ac:dyDescent="0.25">
      <c r="B398" s="51" t="str">
        <f>IF($M$1="English",TitleTable!C$14,TitleTable!B$14)</f>
        <v>Absolute humidity</v>
      </c>
      <c r="C398" s="97" t="s">
        <v>19</v>
      </c>
      <c r="D398" s="111">
        <f>D395+273.15</f>
        <v>273.14999999999998</v>
      </c>
      <c r="E398" s="52">
        <f t="shared" ref="E398:M398" si="87">E395+273.15</f>
        <v>273.14999999999998</v>
      </c>
      <c r="F398" s="52">
        <f t="shared" si="87"/>
        <v>273.14999999999998</v>
      </c>
      <c r="G398" s="52">
        <f t="shared" si="87"/>
        <v>273.14999999999998</v>
      </c>
      <c r="H398" s="52">
        <f t="shared" si="87"/>
        <v>273.14999999999998</v>
      </c>
      <c r="I398" s="52">
        <f t="shared" si="87"/>
        <v>273.14999999999998</v>
      </c>
      <c r="J398" s="52">
        <f t="shared" si="87"/>
        <v>273.14999999999998</v>
      </c>
      <c r="K398" s="52">
        <f t="shared" si="87"/>
        <v>273.14999999999998</v>
      </c>
      <c r="L398" s="52">
        <f t="shared" si="87"/>
        <v>273.14999999999998</v>
      </c>
      <c r="M398" s="112">
        <f t="shared" si="87"/>
        <v>273.14999999999998</v>
      </c>
    </row>
    <row r="399" spans="2:13" ht="16.5" x14ac:dyDescent="0.2">
      <c r="B399" s="53" t="str">
        <f>IF($M$1="English",TitleTable!C$15,TitleTable!B$15)</f>
        <v>Air density</v>
      </c>
      <c r="C399" s="54" t="s">
        <v>269</v>
      </c>
      <c r="D399" s="113" t="e">
        <f>(1.2931*273.15/(D398))*(D397/1013.25)*(1-0.378*(D396/100)*(EXP(-6096.9385*(D398)^-1+21.2409642-2.711193*10^-2*(D398)+1.673952*10^-5*(D398)^2+2.433502*LN((D398))))/100/D397)</f>
        <v>#DIV/0!</v>
      </c>
      <c r="E399" s="55" t="e">
        <f t="shared" ref="E399:M399" si="88">(1.2931*273.15/(E398))*(E397/1013.25)*(1-0.378*(E396/100)*(EXP(-6096.9385*(E398)^-1+21.2409642-2.711193*10^-2*(E398)+1.673952*10^-5*(E398)^2+2.433502*LN((E398))))/100/E397)</f>
        <v>#DIV/0!</v>
      </c>
      <c r="F399" s="55" t="e">
        <f t="shared" si="88"/>
        <v>#DIV/0!</v>
      </c>
      <c r="G399" s="55" t="e">
        <f t="shared" si="88"/>
        <v>#DIV/0!</v>
      </c>
      <c r="H399" s="55" t="e">
        <f t="shared" si="88"/>
        <v>#DIV/0!</v>
      </c>
      <c r="I399" s="55" t="e">
        <f t="shared" si="88"/>
        <v>#DIV/0!</v>
      </c>
      <c r="J399" s="55" t="e">
        <f t="shared" si="88"/>
        <v>#DIV/0!</v>
      </c>
      <c r="K399" s="55" t="e">
        <f t="shared" si="88"/>
        <v>#DIV/0!</v>
      </c>
      <c r="L399" s="55" t="e">
        <f t="shared" si="88"/>
        <v>#DIV/0!</v>
      </c>
      <c r="M399" s="114" t="e">
        <f t="shared" si="88"/>
        <v>#DIV/0!</v>
      </c>
    </row>
    <row r="400" spans="2:13" ht="15.75" thickBot="1" x14ac:dyDescent="0.2">
      <c r="B400" s="56" t="str">
        <f>IF($M$1="English",TitleTable!C$16,TitleTable!B$16)</f>
        <v>Adjusted torque by air density</v>
      </c>
      <c r="C400" s="98" t="s">
        <v>34</v>
      </c>
      <c r="D400" s="115" t="e">
        <f t="shared" ref="D400:M400" si="89">((1.175-D399)*IF(OR($K389=80,$K389="80℃"),D$8,D$7))+D391</f>
        <v>#DIV/0!</v>
      </c>
      <c r="E400" s="57" t="e">
        <f t="shared" si="89"/>
        <v>#DIV/0!</v>
      </c>
      <c r="F400" s="57" t="e">
        <f t="shared" si="89"/>
        <v>#DIV/0!</v>
      </c>
      <c r="G400" s="57" t="e">
        <f t="shared" si="89"/>
        <v>#DIV/0!</v>
      </c>
      <c r="H400" s="57" t="e">
        <f t="shared" si="89"/>
        <v>#DIV/0!</v>
      </c>
      <c r="I400" s="57" t="e">
        <f t="shared" si="89"/>
        <v>#DIV/0!</v>
      </c>
      <c r="J400" s="57" t="e">
        <f t="shared" si="89"/>
        <v>#DIV/0!</v>
      </c>
      <c r="K400" s="57" t="e">
        <f t="shared" si="89"/>
        <v>#DIV/0!</v>
      </c>
      <c r="L400" s="57" t="e">
        <f t="shared" si="89"/>
        <v>#DIV/0!</v>
      </c>
      <c r="M400" s="116" t="e">
        <f t="shared" si="89"/>
        <v>#DIV/0!</v>
      </c>
    </row>
    <row r="402" spans="2:13" ht="15.75" thickBot="1" x14ac:dyDescent="0.3">
      <c r="B402" s="9" t="s">
        <v>108</v>
      </c>
      <c r="C402" s="26" t="str">
        <f>IF($M$1="English",TitleTable!C$5,TitleTable!B$5)</f>
        <v>Oil:</v>
      </c>
      <c r="D402" s="157"/>
      <c r="E402" s="28"/>
      <c r="F402" s="26" t="str">
        <f>IF($M$1="English",TitleTable!C$18,TitleTable!B$18)</f>
        <v>Date:</v>
      </c>
      <c r="G402" s="29"/>
      <c r="H402" s="30"/>
      <c r="I402" s="26" t="str">
        <f>IF($M$1="English",TitleTable!C$21,TitleTable!B$21)</f>
        <v>Oil temperature</v>
      </c>
      <c r="K402" s="27">
        <v>50</v>
      </c>
      <c r="L402" s="94" t="s">
        <v>106</v>
      </c>
      <c r="M402" s="31" t="str">
        <f>IF(OR(MAX(D406:M406)&gt;51,MIN(D406:M406)&lt;49),"O/Temp error","")</f>
        <v>O/Temp error</v>
      </c>
    </row>
    <row r="403" spans="2:13" ht="15" thickBot="1" x14ac:dyDescent="0.25">
      <c r="B403" s="32" t="str">
        <f>IF($M$1="English",TitleTable!C$6,TitleTable!B$6)</f>
        <v>Speed</v>
      </c>
      <c r="C403" s="95" t="s">
        <v>36</v>
      </c>
      <c r="D403" s="33">
        <v>650</v>
      </c>
      <c r="E403" s="34">
        <v>800</v>
      </c>
      <c r="F403" s="34">
        <v>1000</v>
      </c>
      <c r="G403" s="34">
        <v>1200</v>
      </c>
      <c r="H403" s="34">
        <v>1400</v>
      </c>
      <c r="I403" s="34">
        <v>1600</v>
      </c>
      <c r="J403" s="34">
        <v>1800</v>
      </c>
      <c r="K403" s="34">
        <v>2000</v>
      </c>
      <c r="L403" s="34">
        <v>2400</v>
      </c>
      <c r="M403" s="35">
        <v>2800</v>
      </c>
    </row>
    <row r="404" spans="2:13" x14ac:dyDescent="0.2">
      <c r="B404" s="36" t="str">
        <f>IF($M$1="English",TitleTable!C$7,TitleTable!B$7)</f>
        <v>Torque</v>
      </c>
      <c r="C404" s="96" t="s">
        <v>268</v>
      </c>
      <c r="D404" s="99"/>
      <c r="E404" s="38"/>
      <c r="F404" s="38"/>
      <c r="G404" s="38"/>
      <c r="H404" s="38"/>
      <c r="I404" s="38"/>
      <c r="J404" s="38"/>
      <c r="K404" s="37"/>
      <c r="L404" s="37"/>
      <c r="M404" s="100"/>
    </row>
    <row r="405" spans="2:13" ht="15" x14ac:dyDescent="0.2">
      <c r="B405" s="39" t="str">
        <f>IF($M$1="English",TitleTable!C$8,TitleTable!B$8)</f>
        <v>Water outlet</v>
      </c>
      <c r="C405" s="162" t="s">
        <v>264</v>
      </c>
      <c r="D405" s="101"/>
      <c r="E405" s="40"/>
      <c r="F405" s="40"/>
      <c r="G405" s="40"/>
      <c r="H405" s="40"/>
      <c r="I405" s="40"/>
      <c r="J405" s="40"/>
      <c r="K405" s="40"/>
      <c r="L405" s="40"/>
      <c r="M405" s="102"/>
    </row>
    <row r="406" spans="2:13" ht="15" x14ac:dyDescent="0.2">
      <c r="B406" s="39" t="str">
        <f>IF($M$1="English",TitleTable!C$9,TitleTable!B$9)</f>
        <v>Gallary oil temperature</v>
      </c>
      <c r="C406" s="161" t="s">
        <v>264</v>
      </c>
      <c r="D406" s="101"/>
      <c r="E406" s="40"/>
      <c r="F406" s="40"/>
      <c r="G406" s="41"/>
      <c r="H406" s="40"/>
      <c r="I406" s="40"/>
      <c r="J406" s="40"/>
      <c r="K406" s="40"/>
      <c r="L406" s="40"/>
      <c r="M406" s="102"/>
    </row>
    <row r="407" spans="2:13" ht="15" thickBot="1" x14ac:dyDescent="0.25">
      <c r="B407" s="42" t="str">
        <f>IF($M$1="English",TitleTable!C$10,TitleTable!B$10)</f>
        <v>Oil pressure</v>
      </c>
      <c r="C407" s="49" t="s">
        <v>16</v>
      </c>
      <c r="D407" s="103"/>
      <c r="E407" s="43"/>
      <c r="F407" s="43"/>
      <c r="G407" s="43"/>
      <c r="H407" s="43"/>
      <c r="I407" s="44"/>
      <c r="J407" s="44"/>
      <c r="K407" s="43"/>
      <c r="L407" s="43"/>
      <c r="M407" s="104"/>
    </row>
    <row r="408" spans="2:13" ht="15" x14ac:dyDescent="0.2">
      <c r="B408" s="45" t="str">
        <f>IF($M$1="English",TitleTable!C$11,TitleTable!B$11)</f>
        <v>Room temperature</v>
      </c>
      <c r="C408" s="161" t="s">
        <v>264</v>
      </c>
      <c r="D408" s="105"/>
      <c r="E408" s="46"/>
      <c r="F408" s="46"/>
      <c r="G408" s="46"/>
      <c r="H408" s="46"/>
      <c r="I408" s="46"/>
      <c r="J408" s="46"/>
      <c r="K408" s="46"/>
      <c r="L408" s="46"/>
      <c r="M408" s="106"/>
    </row>
    <row r="409" spans="2:13" x14ac:dyDescent="0.2">
      <c r="B409" s="39" t="str">
        <f>IF($M$1="English",TitleTable!C$12,TitleTable!B$12)</f>
        <v>Relative humidity</v>
      </c>
      <c r="C409" s="47" t="s">
        <v>266</v>
      </c>
      <c r="D409" s="107"/>
      <c r="E409" s="48"/>
      <c r="F409" s="48"/>
      <c r="G409" s="48"/>
      <c r="H409" s="48"/>
      <c r="I409" s="48"/>
      <c r="J409" s="48"/>
      <c r="K409" s="48"/>
      <c r="L409" s="48"/>
      <c r="M409" s="108"/>
    </row>
    <row r="410" spans="2:13" ht="15" thickBot="1" x14ac:dyDescent="0.25">
      <c r="B410" s="42" t="str">
        <f>IF($M$1="English",TitleTable!C$13,TitleTable!B$13)</f>
        <v>Atmospheric pressure</v>
      </c>
      <c r="C410" s="49" t="s">
        <v>18</v>
      </c>
      <c r="D410" s="109"/>
      <c r="E410" s="50"/>
      <c r="F410" s="50"/>
      <c r="G410" s="50"/>
      <c r="H410" s="50"/>
      <c r="I410" s="50"/>
      <c r="J410" s="50"/>
      <c r="K410" s="50"/>
      <c r="L410" s="50"/>
      <c r="M410" s="110"/>
    </row>
    <row r="411" spans="2:13" ht="15" thickBot="1" x14ac:dyDescent="0.25">
      <c r="B411" s="51" t="str">
        <f>IF($M$1="English",TitleTable!C$14,TitleTable!B$14)</f>
        <v>Absolute humidity</v>
      </c>
      <c r="C411" s="97" t="s">
        <v>0</v>
      </c>
      <c r="D411" s="111">
        <f>D408+273.15</f>
        <v>273.14999999999998</v>
      </c>
      <c r="E411" s="52">
        <f t="shared" ref="E411:M411" si="90">E408+273.15</f>
        <v>273.14999999999998</v>
      </c>
      <c r="F411" s="52">
        <f t="shared" si="90"/>
        <v>273.14999999999998</v>
      </c>
      <c r="G411" s="52">
        <f t="shared" si="90"/>
        <v>273.14999999999998</v>
      </c>
      <c r="H411" s="52">
        <f t="shared" si="90"/>
        <v>273.14999999999998</v>
      </c>
      <c r="I411" s="52">
        <f t="shared" si="90"/>
        <v>273.14999999999998</v>
      </c>
      <c r="J411" s="52">
        <f t="shared" si="90"/>
        <v>273.14999999999998</v>
      </c>
      <c r="K411" s="52">
        <f t="shared" si="90"/>
        <v>273.14999999999998</v>
      </c>
      <c r="L411" s="52">
        <f t="shared" si="90"/>
        <v>273.14999999999998</v>
      </c>
      <c r="M411" s="112">
        <f t="shared" si="90"/>
        <v>273.14999999999998</v>
      </c>
    </row>
    <row r="412" spans="2:13" ht="16.5" x14ac:dyDescent="0.2">
      <c r="B412" s="53" t="str">
        <f>IF($M$1="English",TitleTable!C$15,TitleTable!B$15)</f>
        <v>Air density</v>
      </c>
      <c r="C412" s="54" t="s">
        <v>267</v>
      </c>
      <c r="D412" s="113" t="e">
        <f>(1.2931*273.15/(D411))*(D410/1013.25)*(1-0.378*(D409/100)*(EXP(-6096.9385*(D411)^-1+21.2409642-2.711193*10^-2*(D411)+1.673952*10^-5*(D411)^2+2.433502*LN((D411))))/100/D410)</f>
        <v>#DIV/0!</v>
      </c>
      <c r="E412" s="55" t="e">
        <f t="shared" ref="E412:M412" si="91">(1.2931*273.15/(E411))*(E410/1013.25)*(1-0.378*(E409/100)*(EXP(-6096.9385*(E411)^-1+21.2409642-2.711193*10^-2*(E411)+1.673952*10^-5*(E411)^2+2.433502*LN((E411))))/100/E410)</f>
        <v>#DIV/0!</v>
      </c>
      <c r="F412" s="55" t="e">
        <f t="shared" si="91"/>
        <v>#DIV/0!</v>
      </c>
      <c r="G412" s="55" t="e">
        <f t="shared" si="91"/>
        <v>#DIV/0!</v>
      </c>
      <c r="H412" s="55" t="e">
        <f t="shared" si="91"/>
        <v>#DIV/0!</v>
      </c>
      <c r="I412" s="55" t="e">
        <f t="shared" si="91"/>
        <v>#DIV/0!</v>
      </c>
      <c r="J412" s="55" t="e">
        <f t="shared" si="91"/>
        <v>#DIV/0!</v>
      </c>
      <c r="K412" s="55" t="e">
        <f t="shared" si="91"/>
        <v>#DIV/0!</v>
      </c>
      <c r="L412" s="55" t="e">
        <f t="shared" si="91"/>
        <v>#DIV/0!</v>
      </c>
      <c r="M412" s="114" t="e">
        <f t="shared" si="91"/>
        <v>#DIV/0!</v>
      </c>
    </row>
    <row r="413" spans="2:13" ht="15.75" thickBot="1" x14ac:dyDescent="0.2">
      <c r="B413" s="56" t="str">
        <f>IF($M$1="English",TitleTable!C$16,TitleTable!B$16)</f>
        <v>Adjusted torque by air density</v>
      </c>
      <c r="C413" s="98" t="s">
        <v>34</v>
      </c>
      <c r="D413" s="115" t="e">
        <f t="shared" ref="D413:M413" si="92">((1.175-D412)*IF(OR($K402=80,$K402="80℃"),D$8,D$7))+D404</f>
        <v>#DIV/0!</v>
      </c>
      <c r="E413" s="57" t="e">
        <f t="shared" si="92"/>
        <v>#DIV/0!</v>
      </c>
      <c r="F413" s="57" t="e">
        <f t="shared" si="92"/>
        <v>#DIV/0!</v>
      </c>
      <c r="G413" s="57" t="e">
        <f t="shared" si="92"/>
        <v>#DIV/0!</v>
      </c>
      <c r="H413" s="57" t="e">
        <f t="shared" si="92"/>
        <v>#DIV/0!</v>
      </c>
      <c r="I413" s="57" t="e">
        <f t="shared" si="92"/>
        <v>#DIV/0!</v>
      </c>
      <c r="J413" s="57" t="e">
        <f t="shared" si="92"/>
        <v>#DIV/0!</v>
      </c>
      <c r="K413" s="57" t="e">
        <f t="shared" si="92"/>
        <v>#DIV/0!</v>
      </c>
      <c r="L413" s="57" t="e">
        <f t="shared" si="92"/>
        <v>#DIV/0!</v>
      </c>
      <c r="M413" s="116" t="e">
        <f t="shared" si="92"/>
        <v>#DIV/0!</v>
      </c>
    </row>
    <row r="414" spans="2:13" x14ac:dyDescent="0.2">
      <c r="B414" s="11"/>
      <c r="C414" s="11"/>
      <c r="D414" s="11"/>
      <c r="E414" s="11"/>
      <c r="F414" s="11"/>
      <c r="G414" s="11"/>
      <c r="H414" s="11"/>
      <c r="I414" s="11"/>
      <c r="J414" s="11"/>
      <c r="K414" s="11"/>
      <c r="L414" s="11"/>
      <c r="M414" s="11"/>
    </row>
    <row r="415" spans="2:13" ht="15.75" thickBot="1" x14ac:dyDescent="0.3">
      <c r="B415" s="9" t="s">
        <v>110</v>
      </c>
      <c r="C415" s="26" t="str">
        <f>IF($M$1="English",TitleTable!C$5,TitleTable!B$5)</f>
        <v>Oil:</v>
      </c>
      <c r="D415" s="28">
        <f>D402</f>
        <v>0</v>
      </c>
      <c r="E415" s="28"/>
      <c r="F415" s="26" t="str">
        <f>IF($M$1="English",TitleTable!C$18,TitleTable!B$18)</f>
        <v>Date:</v>
      </c>
      <c r="G415" s="29"/>
      <c r="H415" s="30"/>
      <c r="I415" s="26" t="str">
        <f>IF($M$1="English",TitleTable!C$21,TitleTable!B$21)</f>
        <v>Oil temperature</v>
      </c>
      <c r="K415" s="27">
        <v>80</v>
      </c>
      <c r="L415" s="94" t="s">
        <v>106</v>
      </c>
      <c r="M415" s="31" t="str">
        <f>IF(OR(MAX(D419:M419)&gt;81,MIN(D419:M419)&lt;79),"O/Temp error","")</f>
        <v>O/Temp error</v>
      </c>
    </row>
    <row r="416" spans="2:13" ht="15" thickBot="1" x14ac:dyDescent="0.25">
      <c r="B416" s="58" t="str">
        <f>IF($M$1="English",TitleTable!C$6,TitleTable!B$6)</f>
        <v>Speed</v>
      </c>
      <c r="C416" s="117" t="s">
        <v>35</v>
      </c>
      <c r="D416" s="59">
        <v>650</v>
      </c>
      <c r="E416" s="60">
        <v>800</v>
      </c>
      <c r="F416" s="60">
        <v>1000</v>
      </c>
      <c r="G416" s="60">
        <v>1200</v>
      </c>
      <c r="H416" s="60">
        <v>1400</v>
      </c>
      <c r="I416" s="60">
        <v>1600</v>
      </c>
      <c r="J416" s="60">
        <v>1800</v>
      </c>
      <c r="K416" s="60">
        <v>2000</v>
      </c>
      <c r="L416" s="60">
        <v>2400</v>
      </c>
      <c r="M416" s="61">
        <v>2800</v>
      </c>
    </row>
    <row r="417" spans="2:13" x14ac:dyDescent="0.2">
      <c r="B417" s="62" t="str">
        <f>IF($M$1="English",TitleTable!C$7,TitleTable!B$7)</f>
        <v>Torque</v>
      </c>
      <c r="C417" s="118" t="s">
        <v>268</v>
      </c>
      <c r="D417" s="99"/>
      <c r="E417" s="38"/>
      <c r="F417" s="38"/>
      <c r="G417" s="38"/>
      <c r="H417" s="38"/>
      <c r="I417" s="38"/>
      <c r="J417" s="38"/>
      <c r="K417" s="37"/>
      <c r="L417" s="37"/>
      <c r="M417" s="100"/>
    </row>
    <row r="418" spans="2:13" x14ac:dyDescent="0.2">
      <c r="B418" s="63" t="str">
        <f>IF($M$1="English",TitleTable!C$8,TitleTable!B$8)</f>
        <v>Water outlet</v>
      </c>
      <c r="C418" s="67" t="s">
        <v>263</v>
      </c>
      <c r="D418" s="101"/>
      <c r="E418" s="40"/>
      <c r="F418" s="40"/>
      <c r="G418" s="40"/>
      <c r="H418" s="40"/>
      <c r="I418" s="40"/>
      <c r="J418" s="40"/>
      <c r="K418" s="40"/>
      <c r="L418" s="40"/>
      <c r="M418" s="102"/>
    </row>
    <row r="419" spans="2:13" x14ac:dyDescent="0.2">
      <c r="B419" s="63" t="str">
        <f>IF($M$1="English",TitleTable!C$9,TitleTable!B$9)</f>
        <v>Gallary oil temperature</v>
      </c>
      <c r="C419" s="67" t="s">
        <v>263</v>
      </c>
      <c r="D419" s="101"/>
      <c r="E419" s="40"/>
      <c r="F419" s="40"/>
      <c r="G419" s="41"/>
      <c r="H419" s="40"/>
      <c r="I419" s="40"/>
      <c r="J419" s="40"/>
      <c r="K419" s="40"/>
      <c r="L419" s="40"/>
      <c r="M419" s="102"/>
    </row>
    <row r="420" spans="2:13" ht="15" thickBot="1" x14ac:dyDescent="0.25">
      <c r="B420" s="64" t="str">
        <f>IF($M$1="English",TitleTable!C$10,TitleTable!B$10)</f>
        <v>Oil pressure</v>
      </c>
      <c r="C420" s="68" t="s">
        <v>15</v>
      </c>
      <c r="D420" s="103"/>
      <c r="E420" s="43"/>
      <c r="F420" s="43"/>
      <c r="G420" s="43"/>
      <c r="H420" s="43"/>
      <c r="I420" s="44"/>
      <c r="J420" s="44"/>
      <c r="K420" s="43"/>
      <c r="L420" s="43"/>
      <c r="M420" s="104"/>
    </row>
    <row r="421" spans="2:13" x14ac:dyDescent="0.2">
      <c r="B421" s="65" t="str">
        <f>IF($M$1="English",TitleTable!C$11,TitleTable!B$11)</f>
        <v>Room temperature</v>
      </c>
      <c r="C421" s="66" t="s">
        <v>263</v>
      </c>
      <c r="D421" s="105"/>
      <c r="E421" s="46"/>
      <c r="F421" s="46"/>
      <c r="G421" s="46"/>
      <c r="H421" s="46"/>
      <c r="I421" s="46"/>
      <c r="J421" s="46"/>
      <c r="K421" s="46"/>
      <c r="L421" s="46"/>
      <c r="M421" s="106"/>
    </row>
    <row r="422" spans="2:13" x14ac:dyDescent="0.2">
      <c r="B422" s="63" t="str">
        <f>IF($M$1="English",TitleTable!C$12,TitleTable!B$12)</f>
        <v>Relative humidity</v>
      </c>
      <c r="C422" s="67" t="s">
        <v>265</v>
      </c>
      <c r="D422" s="107"/>
      <c r="E422" s="48"/>
      <c r="F422" s="48"/>
      <c r="G422" s="48"/>
      <c r="H422" s="48"/>
      <c r="I422" s="48"/>
      <c r="J422" s="48"/>
      <c r="K422" s="48"/>
      <c r="L422" s="48"/>
      <c r="M422" s="108"/>
    </row>
    <row r="423" spans="2:13" ht="15" thickBot="1" x14ac:dyDescent="0.25">
      <c r="B423" s="64" t="str">
        <f>IF($M$1="English",TitleTable!C$13,TitleTable!B$13)</f>
        <v>Atmospheric pressure</v>
      </c>
      <c r="C423" s="68" t="s">
        <v>17</v>
      </c>
      <c r="D423" s="109"/>
      <c r="E423" s="50"/>
      <c r="F423" s="50"/>
      <c r="G423" s="50"/>
      <c r="H423" s="50"/>
      <c r="I423" s="50"/>
      <c r="J423" s="50"/>
      <c r="K423" s="50"/>
      <c r="L423" s="50"/>
      <c r="M423" s="110"/>
    </row>
    <row r="424" spans="2:13" ht="15" thickBot="1" x14ac:dyDescent="0.25">
      <c r="B424" s="51" t="str">
        <f>IF($M$1="English",TitleTable!C$14,TitleTable!B$14)</f>
        <v>Absolute humidity</v>
      </c>
      <c r="C424" s="97" t="s">
        <v>19</v>
      </c>
      <c r="D424" s="111">
        <f>D421+273.15</f>
        <v>273.14999999999998</v>
      </c>
      <c r="E424" s="52">
        <f t="shared" ref="E424:M424" si="93">E421+273.15</f>
        <v>273.14999999999998</v>
      </c>
      <c r="F424" s="52">
        <f t="shared" si="93"/>
        <v>273.14999999999998</v>
      </c>
      <c r="G424" s="52">
        <f t="shared" si="93"/>
        <v>273.14999999999998</v>
      </c>
      <c r="H424" s="52">
        <f t="shared" si="93"/>
        <v>273.14999999999998</v>
      </c>
      <c r="I424" s="52">
        <f t="shared" si="93"/>
        <v>273.14999999999998</v>
      </c>
      <c r="J424" s="52">
        <f t="shared" si="93"/>
        <v>273.14999999999998</v>
      </c>
      <c r="K424" s="52">
        <f t="shared" si="93"/>
        <v>273.14999999999998</v>
      </c>
      <c r="L424" s="52">
        <f t="shared" si="93"/>
        <v>273.14999999999998</v>
      </c>
      <c r="M424" s="112">
        <f t="shared" si="93"/>
        <v>273.14999999999998</v>
      </c>
    </row>
    <row r="425" spans="2:13" ht="16.5" x14ac:dyDescent="0.2">
      <c r="B425" s="53" t="str">
        <f>IF($M$1="English",TitleTable!C$15,TitleTable!B$15)</f>
        <v>Air density</v>
      </c>
      <c r="C425" s="54" t="s">
        <v>269</v>
      </c>
      <c r="D425" s="113" t="e">
        <f>(1.2931*273.15/(D424))*(D423/1013.25)*(1-0.378*(D422/100)*(EXP(-6096.9385*(D424)^-1+21.2409642-2.711193*10^-2*(D424)+1.673952*10^-5*(D424)^2+2.433502*LN((D424))))/100/D423)</f>
        <v>#DIV/0!</v>
      </c>
      <c r="E425" s="55" t="e">
        <f t="shared" ref="E425:M425" si="94">(1.2931*273.15/(E424))*(E423/1013.25)*(1-0.378*(E422/100)*(EXP(-6096.9385*(E424)^-1+21.2409642-2.711193*10^-2*(E424)+1.673952*10^-5*(E424)^2+2.433502*LN((E424))))/100/E423)</f>
        <v>#DIV/0!</v>
      </c>
      <c r="F425" s="55" t="e">
        <f t="shared" si="94"/>
        <v>#DIV/0!</v>
      </c>
      <c r="G425" s="55" t="e">
        <f t="shared" si="94"/>
        <v>#DIV/0!</v>
      </c>
      <c r="H425" s="55" t="e">
        <f t="shared" si="94"/>
        <v>#DIV/0!</v>
      </c>
      <c r="I425" s="55" t="e">
        <f t="shared" si="94"/>
        <v>#DIV/0!</v>
      </c>
      <c r="J425" s="55" t="e">
        <f t="shared" si="94"/>
        <v>#DIV/0!</v>
      </c>
      <c r="K425" s="55" t="e">
        <f t="shared" si="94"/>
        <v>#DIV/0!</v>
      </c>
      <c r="L425" s="55" t="e">
        <f t="shared" si="94"/>
        <v>#DIV/0!</v>
      </c>
      <c r="M425" s="114" t="e">
        <f t="shared" si="94"/>
        <v>#DIV/0!</v>
      </c>
    </row>
    <row r="426" spans="2:13" ht="15.75" thickBot="1" x14ac:dyDescent="0.2">
      <c r="B426" s="56" t="str">
        <f>IF($M$1="English",TitleTable!C$16,TitleTable!B$16)</f>
        <v>Adjusted torque by air density</v>
      </c>
      <c r="C426" s="98" t="s">
        <v>34</v>
      </c>
      <c r="D426" s="115" t="e">
        <f t="shared" ref="D426:M426" si="95">((1.175-D425)*IF(OR($K415=80,$K415="80℃"),D$8,D$7))+D417</f>
        <v>#DIV/0!</v>
      </c>
      <c r="E426" s="57" t="e">
        <f t="shared" si="95"/>
        <v>#DIV/0!</v>
      </c>
      <c r="F426" s="57" t="e">
        <f t="shared" si="95"/>
        <v>#DIV/0!</v>
      </c>
      <c r="G426" s="57" t="e">
        <f t="shared" si="95"/>
        <v>#DIV/0!</v>
      </c>
      <c r="H426" s="57" t="e">
        <f t="shared" si="95"/>
        <v>#DIV/0!</v>
      </c>
      <c r="I426" s="57" t="e">
        <f t="shared" si="95"/>
        <v>#DIV/0!</v>
      </c>
      <c r="J426" s="57" t="e">
        <f t="shared" si="95"/>
        <v>#DIV/0!</v>
      </c>
      <c r="K426" s="57" t="e">
        <f t="shared" si="95"/>
        <v>#DIV/0!</v>
      </c>
      <c r="L426" s="57" t="e">
        <f t="shared" si="95"/>
        <v>#DIV/0!</v>
      </c>
      <c r="M426" s="116" t="e">
        <f t="shared" si="95"/>
        <v>#DIV/0!</v>
      </c>
    </row>
    <row r="427" spans="2:13" x14ac:dyDescent="0.2">
      <c r="B427" s="11"/>
      <c r="C427" s="11"/>
      <c r="D427" s="11"/>
      <c r="E427" s="11"/>
      <c r="F427" s="11"/>
      <c r="G427" s="11"/>
      <c r="H427" s="11"/>
      <c r="I427" s="11"/>
      <c r="J427" s="11"/>
      <c r="K427" s="11"/>
      <c r="L427" s="11"/>
      <c r="M427" s="11"/>
    </row>
    <row r="428" spans="2:13" ht="15.75" thickBot="1" x14ac:dyDescent="0.3">
      <c r="B428" s="9" t="s">
        <v>112</v>
      </c>
      <c r="C428" s="26" t="str">
        <f>IF($M$1="English",TitleTable!C$5,TitleTable!B$5)</f>
        <v>Oil:</v>
      </c>
      <c r="D428" s="158" t="s">
        <v>1</v>
      </c>
      <c r="E428" s="28"/>
      <c r="F428" s="26" t="str">
        <f>IF($M$1="English",TitleTable!C$18,TitleTable!B$18)</f>
        <v>Date:</v>
      </c>
      <c r="G428" s="29"/>
      <c r="H428" s="30"/>
      <c r="I428" s="26" t="str">
        <f>IF($M$1="English",TitleTable!C$21,TitleTable!B$21)</f>
        <v>Oil temperature</v>
      </c>
      <c r="K428" s="27">
        <v>50</v>
      </c>
      <c r="L428" s="94" t="s">
        <v>106</v>
      </c>
      <c r="M428" s="31" t="str">
        <f>IF(OR(MAX(D432:M432)&gt;51,MIN(D432:M432)&lt;49),"O/Temp error","")</f>
        <v>O/Temp error</v>
      </c>
    </row>
    <row r="429" spans="2:13" ht="15" thickBot="1" x14ac:dyDescent="0.25">
      <c r="B429" s="32" t="str">
        <f>IF($M$1="English",TitleTable!C$6,TitleTable!B$6)</f>
        <v>Speed</v>
      </c>
      <c r="C429" s="95" t="s">
        <v>36</v>
      </c>
      <c r="D429" s="33">
        <v>650</v>
      </c>
      <c r="E429" s="34">
        <v>800</v>
      </c>
      <c r="F429" s="34">
        <v>1000</v>
      </c>
      <c r="G429" s="34">
        <v>1200</v>
      </c>
      <c r="H429" s="34">
        <v>1400</v>
      </c>
      <c r="I429" s="34">
        <v>1600</v>
      </c>
      <c r="J429" s="34">
        <v>1800</v>
      </c>
      <c r="K429" s="34">
        <v>2000</v>
      </c>
      <c r="L429" s="34">
        <v>2400</v>
      </c>
      <c r="M429" s="35">
        <v>2800</v>
      </c>
    </row>
    <row r="430" spans="2:13" x14ac:dyDescent="0.2">
      <c r="B430" s="36" t="str">
        <f>IF($M$1="English",TitleTable!C$7,TitleTable!B$7)</f>
        <v>Torque</v>
      </c>
      <c r="C430" s="96" t="s">
        <v>268</v>
      </c>
      <c r="D430" s="99"/>
      <c r="E430" s="38"/>
      <c r="F430" s="38"/>
      <c r="G430" s="38"/>
      <c r="H430" s="38"/>
      <c r="I430" s="38"/>
      <c r="J430" s="38"/>
      <c r="K430" s="37"/>
      <c r="L430" s="37"/>
      <c r="M430" s="100"/>
    </row>
    <row r="431" spans="2:13" ht="15" x14ac:dyDescent="0.2">
      <c r="B431" s="39" t="str">
        <f>IF($M$1="English",TitleTable!C$8,TitleTable!B$8)</f>
        <v>Water outlet</v>
      </c>
      <c r="C431" s="162" t="s">
        <v>264</v>
      </c>
      <c r="D431" s="101"/>
      <c r="E431" s="40"/>
      <c r="F431" s="40"/>
      <c r="G431" s="40"/>
      <c r="H431" s="40"/>
      <c r="I431" s="40"/>
      <c r="J431" s="40"/>
      <c r="K431" s="40"/>
      <c r="L431" s="40"/>
      <c r="M431" s="102"/>
    </row>
    <row r="432" spans="2:13" ht="15" x14ac:dyDescent="0.2">
      <c r="B432" s="39" t="str">
        <f>IF($M$1="English",TitleTable!C$9,TitleTable!B$9)</f>
        <v>Gallary oil temperature</v>
      </c>
      <c r="C432" s="161" t="s">
        <v>264</v>
      </c>
      <c r="D432" s="101"/>
      <c r="E432" s="40"/>
      <c r="F432" s="40"/>
      <c r="G432" s="41"/>
      <c r="H432" s="40"/>
      <c r="I432" s="40"/>
      <c r="J432" s="40"/>
      <c r="K432" s="40"/>
      <c r="L432" s="40"/>
      <c r="M432" s="102"/>
    </row>
    <row r="433" spans="2:13" ht="15" thickBot="1" x14ac:dyDescent="0.25">
      <c r="B433" s="42" t="str">
        <f>IF($M$1="English",TitleTable!C$10,TitleTable!B$10)</f>
        <v>Oil pressure</v>
      </c>
      <c r="C433" s="49" t="s">
        <v>16</v>
      </c>
      <c r="D433" s="103"/>
      <c r="E433" s="43"/>
      <c r="F433" s="43"/>
      <c r="G433" s="43"/>
      <c r="H433" s="43"/>
      <c r="I433" s="44"/>
      <c r="J433" s="44"/>
      <c r="K433" s="43"/>
      <c r="L433" s="43"/>
      <c r="M433" s="104"/>
    </row>
    <row r="434" spans="2:13" ht="15" x14ac:dyDescent="0.2">
      <c r="B434" s="45" t="str">
        <f>IF($M$1="English",TitleTable!C$11,TitleTable!B$11)</f>
        <v>Room temperature</v>
      </c>
      <c r="C434" s="161" t="s">
        <v>264</v>
      </c>
      <c r="D434" s="105"/>
      <c r="E434" s="46"/>
      <c r="F434" s="46"/>
      <c r="G434" s="46"/>
      <c r="H434" s="46"/>
      <c r="I434" s="46"/>
      <c r="J434" s="46"/>
      <c r="K434" s="46"/>
      <c r="L434" s="46"/>
      <c r="M434" s="106"/>
    </row>
    <row r="435" spans="2:13" x14ac:dyDescent="0.2">
      <c r="B435" s="39" t="str">
        <f>IF($M$1="English",TitleTable!C$12,TitleTable!B$12)</f>
        <v>Relative humidity</v>
      </c>
      <c r="C435" s="47" t="s">
        <v>266</v>
      </c>
      <c r="D435" s="107"/>
      <c r="E435" s="48"/>
      <c r="F435" s="48"/>
      <c r="G435" s="48"/>
      <c r="H435" s="48"/>
      <c r="I435" s="48"/>
      <c r="J435" s="48"/>
      <c r="K435" s="48"/>
      <c r="L435" s="48"/>
      <c r="M435" s="108"/>
    </row>
    <row r="436" spans="2:13" ht="15" thickBot="1" x14ac:dyDescent="0.25">
      <c r="B436" s="42" t="str">
        <f>IF($M$1="English",TitleTable!C$13,TitleTable!B$13)</f>
        <v>Atmospheric pressure</v>
      </c>
      <c r="C436" s="49" t="s">
        <v>18</v>
      </c>
      <c r="D436" s="109"/>
      <c r="E436" s="50"/>
      <c r="F436" s="50"/>
      <c r="G436" s="50"/>
      <c r="H436" s="50"/>
      <c r="I436" s="50"/>
      <c r="J436" s="50"/>
      <c r="K436" s="50"/>
      <c r="L436" s="50"/>
      <c r="M436" s="110"/>
    </row>
    <row r="437" spans="2:13" ht="15" thickBot="1" x14ac:dyDescent="0.25">
      <c r="B437" s="51" t="str">
        <f>IF($M$1="English",TitleTable!C$14,TitleTable!B$14)</f>
        <v>Absolute humidity</v>
      </c>
      <c r="C437" s="97" t="s">
        <v>0</v>
      </c>
      <c r="D437" s="111">
        <f>D434+273.15</f>
        <v>273.14999999999998</v>
      </c>
      <c r="E437" s="52">
        <f t="shared" ref="E437:M437" si="96">E434+273.15</f>
        <v>273.14999999999998</v>
      </c>
      <c r="F437" s="52">
        <f t="shared" si="96"/>
        <v>273.14999999999998</v>
      </c>
      <c r="G437" s="52">
        <f t="shared" si="96"/>
        <v>273.14999999999998</v>
      </c>
      <c r="H437" s="52">
        <f t="shared" si="96"/>
        <v>273.14999999999998</v>
      </c>
      <c r="I437" s="52">
        <f t="shared" si="96"/>
        <v>273.14999999999998</v>
      </c>
      <c r="J437" s="52">
        <f t="shared" si="96"/>
        <v>273.14999999999998</v>
      </c>
      <c r="K437" s="52">
        <f t="shared" si="96"/>
        <v>273.14999999999998</v>
      </c>
      <c r="L437" s="52">
        <f t="shared" si="96"/>
        <v>273.14999999999998</v>
      </c>
      <c r="M437" s="112">
        <f t="shared" si="96"/>
        <v>273.14999999999998</v>
      </c>
    </row>
    <row r="438" spans="2:13" ht="16.5" x14ac:dyDescent="0.2">
      <c r="B438" s="53" t="str">
        <f>IF($M$1="English",TitleTable!C$15,TitleTable!B$15)</f>
        <v>Air density</v>
      </c>
      <c r="C438" s="54" t="s">
        <v>267</v>
      </c>
      <c r="D438" s="113" t="e">
        <f>(1.2931*273.15/(D437))*(D436/1013.25)*(1-0.378*(D435/100)*(EXP(-6096.9385*(D437)^-1+21.2409642-2.711193*10^-2*(D437)+1.673952*10^-5*(D437)^2+2.433502*LN((D437))))/100/D436)</f>
        <v>#DIV/0!</v>
      </c>
      <c r="E438" s="55" t="e">
        <f t="shared" ref="E438:M438" si="97">(1.2931*273.15/(E437))*(E436/1013.25)*(1-0.378*(E435/100)*(EXP(-6096.9385*(E437)^-1+21.2409642-2.711193*10^-2*(E437)+1.673952*10^-5*(E437)^2+2.433502*LN((E437))))/100/E436)</f>
        <v>#DIV/0!</v>
      </c>
      <c r="F438" s="55" t="e">
        <f t="shared" si="97"/>
        <v>#DIV/0!</v>
      </c>
      <c r="G438" s="55" t="e">
        <f t="shared" si="97"/>
        <v>#DIV/0!</v>
      </c>
      <c r="H438" s="55" t="e">
        <f t="shared" si="97"/>
        <v>#DIV/0!</v>
      </c>
      <c r="I438" s="55" t="e">
        <f t="shared" si="97"/>
        <v>#DIV/0!</v>
      </c>
      <c r="J438" s="55" t="e">
        <f t="shared" si="97"/>
        <v>#DIV/0!</v>
      </c>
      <c r="K438" s="55" t="e">
        <f t="shared" si="97"/>
        <v>#DIV/0!</v>
      </c>
      <c r="L438" s="55" t="e">
        <f t="shared" si="97"/>
        <v>#DIV/0!</v>
      </c>
      <c r="M438" s="114" t="e">
        <f t="shared" si="97"/>
        <v>#DIV/0!</v>
      </c>
    </row>
    <row r="439" spans="2:13" ht="15.75" thickBot="1" x14ac:dyDescent="0.2">
      <c r="B439" s="56" t="str">
        <f>IF($M$1="English",TitleTable!C$16,TitleTable!B$16)</f>
        <v>Adjusted torque by air density</v>
      </c>
      <c r="C439" s="98" t="s">
        <v>34</v>
      </c>
      <c r="D439" s="115" t="e">
        <f t="shared" ref="D439:M439" si="98">((1.175-D438)*IF(OR($K428=80,$K428="80℃"),D$8,D$7))+D430</f>
        <v>#DIV/0!</v>
      </c>
      <c r="E439" s="57" t="e">
        <f t="shared" si="98"/>
        <v>#DIV/0!</v>
      </c>
      <c r="F439" s="57" t="e">
        <f t="shared" si="98"/>
        <v>#DIV/0!</v>
      </c>
      <c r="G439" s="57" t="e">
        <f t="shared" si="98"/>
        <v>#DIV/0!</v>
      </c>
      <c r="H439" s="57" t="e">
        <f t="shared" si="98"/>
        <v>#DIV/0!</v>
      </c>
      <c r="I439" s="57" t="e">
        <f t="shared" si="98"/>
        <v>#DIV/0!</v>
      </c>
      <c r="J439" s="57" t="e">
        <f t="shared" si="98"/>
        <v>#DIV/0!</v>
      </c>
      <c r="K439" s="57" t="e">
        <f t="shared" si="98"/>
        <v>#DIV/0!</v>
      </c>
      <c r="L439" s="57" t="e">
        <f t="shared" si="98"/>
        <v>#DIV/0!</v>
      </c>
      <c r="M439" s="116" t="e">
        <f t="shared" si="98"/>
        <v>#DIV/0!</v>
      </c>
    </row>
    <row r="440" spans="2:13" x14ac:dyDescent="0.2">
      <c r="B440" s="11"/>
      <c r="C440" s="11"/>
      <c r="D440" s="11"/>
      <c r="E440" s="11"/>
      <c r="F440" s="11"/>
      <c r="G440" s="11"/>
      <c r="H440" s="11"/>
      <c r="I440" s="11"/>
      <c r="J440" s="11"/>
      <c r="K440" s="11"/>
      <c r="L440" s="11"/>
      <c r="M440" s="11"/>
    </row>
    <row r="441" spans="2:13" ht="15.75" thickBot="1" x14ac:dyDescent="0.3">
      <c r="B441" s="9" t="s">
        <v>114</v>
      </c>
      <c r="C441" s="26" t="str">
        <f>IF($M$1="English",TitleTable!C$5,TitleTable!B$5)</f>
        <v>Oil:</v>
      </c>
      <c r="D441" s="28" t="str">
        <f>D428</f>
        <v>JASO BC</v>
      </c>
      <c r="E441" s="28"/>
      <c r="F441" s="26" t="str">
        <f>IF($M$1="English",TitleTable!C$18,TitleTable!B$18)</f>
        <v>Date:</v>
      </c>
      <c r="G441" s="29"/>
      <c r="H441" s="30"/>
      <c r="I441" s="26" t="str">
        <f>IF($M$1="English",TitleTable!C$21,TitleTable!B$21)</f>
        <v>Oil temperature</v>
      </c>
      <c r="K441" s="27">
        <v>80</v>
      </c>
      <c r="L441" s="94" t="s">
        <v>106</v>
      </c>
      <c r="M441" s="31" t="str">
        <f>IF(OR(MAX(D445:M445)&gt;81,MIN(D445:M445)&lt;79),"O/Temp error","")</f>
        <v>O/Temp error</v>
      </c>
    </row>
    <row r="442" spans="2:13" ht="15" thickBot="1" x14ac:dyDescent="0.25">
      <c r="B442" s="58" t="str">
        <f>IF($M$1="English",TitleTable!C$6,TitleTable!B$6)</f>
        <v>Speed</v>
      </c>
      <c r="C442" s="117" t="s">
        <v>35</v>
      </c>
      <c r="D442" s="59">
        <v>650</v>
      </c>
      <c r="E442" s="60">
        <v>800</v>
      </c>
      <c r="F442" s="60">
        <v>1000</v>
      </c>
      <c r="G442" s="60">
        <v>1200</v>
      </c>
      <c r="H442" s="60">
        <v>1400</v>
      </c>
      <c r="I442" s="60">
        <v>1600</v>
      </c>
      <c r="J442" s="60">
        <v>1800</v>
      </c>
      <c r="K442" s="60">
        <v>2000</v>
      </c>
      <c r="L442" s="60">
        <v>2400</v>
      </c>
      <c r="M442" s="61">
        <v>2800</v>
      </c>
    </row>
    <row r="443" spans="2:13" x14ac:dyDescent="0.2">
      <c r="B443" s="62" t="str">
        <f>IF($M$1="English",TitleTable!C$7,TitleTable!B$7)</f>
        <v>Torque</v>
      </c>
      <c r="C443" s="118" t="s">
        <v>268</v>
      </c>
      <c r="D443" s="99"/>
      <c r="E443" s="38"/>
      <c r="F443" s="38"/>
      <c r="G443" s="38"/>
      <c r="H443" s="38"/>
      <c r="I443" s="38"/>
      <c r="J443" s="38"/>
      <c r="K443" s="37"/>
      <c r="L443" s="37"/>
      <c r="M443" s="100"/>
    </row>
    <row r="444" spans="2:13" x14ac:dyDescent="0.2">
      <c r="B444" s="63" t="str">
        <f>IF($M$1="English",TitleTable!C$8,TitleTable!B$8)</f>
        <v>Water outlet</v>
      </c>
      <c r="C444" s="67" t="s">
        <v>263</v>
      </c>
      <c r="D444" s="101"/>
      <c r="E444" s="40"/>
      <c r="F444" s="40"/>
      <c r="G444" s="40"/>
      <c r="H444" s="40"/>
      <c r="I444" s="40"/>
      <c r="J444" s="40"/>
      <c r="K444" s="40"/>
      <c r="L444" s="40"/>
      <c r="M444" s="102"/>
    </row>
    <row r="445" spans="2:13" x14ac:dyDescent="0.2">
      <c r="B445" s="63" t="str">
        <f>IF($M$1="English",TitleTable!C$9,TitleTable!B$9)</f>
        <v>Gallary oil temperature</v>
      </c>
      <c r="C445" s="67" t="s">
        <v>263</v>
      </c>
      <c r="D445" s="101"/>
      <c r="E445" s="40"/>
      <c r="F445" s="40"/>
      <c r="G445" s="41"/>
      <c r="H445" s="40"/>
      <c r="I445" s="40"/>
      <c r="J445" s="40"/>
      <c r="K445" s="40"/>
      <c r="L445" s="40"/>
      <c r="M445" s="102"/>
    </row>
    <row r="446" spans="2:13" ht="15" thickBot="1" x14ac:dyDescent="0.25">
      <c r="B446" s="64" t="str">
        <f>IF($M$1="English",TitleTable!C$10,TitleTable!B$10)</f>
        <v>Oil pressure</v>
      </c>
      <c r="C446" s="68" t="s">
        <v>15</v>
      </c>
      <c r="D446" s="103"/>
      <c r="E446" s="43"/>
      <c r="F446" s="43"/>
      <c r="G446" s="43"/>
      <c r="H446" s="43"/>
      <c r="I446" s="44"/>
      <c r="J446" s="44"/>
      <c r="K446" s="43"/>
      <c r="L446" s="43"/>
      <c r="M446" s="104"/>
    </row>
    <row r="447" spans="2:13" x14ac:dyDescent="0.2">
      <c r="B447" s="65" t="str">
        <f>IF($M$1="English",TitleTable!C$11,TitleTable!B$11)</f>
        <v>Room temperature</v>
      </c>
      <c r="C447" s="66" t="s">
        <v>263</v>
      </c>
      <c r="D447" s="105"/>
      <c r="E447" s="46"/>
      <c r="F447" s="46"/>
      <c r="G447" s="46"/>
      <c r="H447" s="46"/>
      <c r="I447" s="46"/>
      <c r="J447" s="46"/>
      <c r="K447" s="46"/>
      <c r="L447" s="46"/>
      <c r="M447" s="106"/>
    </row>
    <row r="448" spans="2:13" x14ac:dyDescent="0.2">
      <c r="B448" s="63" t="str">
        <f>IF($M$1="English",TitleTable!C$12,TitleTable!B$12)</f>
        <v>Relative humidity</v>
      </c>
      <c r="C448" s="67" t="s">
        <v>265</v>
      </c>
      <c r="D448" s="107"/>
      <c r="E448" s="48"/>
      <c r="F448" s="48"/>
      <c r="G448" s="48"/>
      <c r="H448" s="48"/>
      <c r="I448" s="48"/>
      <c r="J448" s="48"/>
      <c r="K448" s="48"/>
      <c r="L448" s="48"/>
      <c r="M448" s="108"/>
    </row>
    <row r="449" spans="2:13" ht="15" thickBot="1" x14ac:dyDescent="0.25">
      <c r="B449" s="64" t="str">
        <f>IF($M$1="English",TitleTable!C$13,TitleTable!B$13)</f>
        <v>Atmospheric pressure</v>
      </c>
      <c r="C449" s="68" t="s">
        <v>17</v>
      </c>
      <c r="D449" s="109"/>
      <c r="E449" s="50"/>
      <c r="F449" s="50"/>
      <c r="G449" s="50"/>
      <c r="H449" s="50"/>
      <c r="I449" s="50"/>
      <c r="J449" s="50"/>
      <c r="K449" s="50"/>
      <c r="L449" s="50"/>
      <c r="M449" s="110"/>
    </row>
    <row r="450" spans="2:13" ht="15" thickBot="1" x14ac:dyDescent="0.25">
      <c r="B450" s="51" t="str">
        <f>IF($M$1="English",TitleTable!C$14,TitleTable!B$14)</f>
        <v>Absolute humidity</v>
      </c>
      <c r="C450" s="97" t="s">
        <v>19</v>
      </c>
      <c r="D450" s="111">
        <f>D447+273.15</f>
        <v>273.14999999999998</v>
      </c>
      <c r="E450" s="52">
        <f t="shared" ref="E450:M450" si="99">E447+273.15</f>
        <v>273.14999999999998</v>
      </c>
      <c r="F450" s="52">
        <f t="shared" si="99"/>
        <v>273.14999999999998</v>
      </c>
      <c r="G450" s="52">
        <f t="shared" si="99"/>
        <v>273.14999999999998</v>
      </c>
      <c r="H450" s="52">
        <f t="shared" si="99"/>
        <v>273.14999999999998</v>
      </c>
      <c r="I450" s="52">
        <f t="shared" si="99"/>
        <v>273.14999999999998</v>
      </c>
      <c r="J450" s="52">
        <f t="shared" si="99"/>
        <v>273.14999999999998</v>
      </c>
      <c r="K450" s="52">
        <f t="shared" si="99"/>
        <v>273.14999999999998</v>
      </c>
      <c r="L450" s="52">
        <f t="shared" si="99"/>
        <v>273.14999999999998</v>
      </c>
      <c r="M450" s="112">
        <f t="shared" si="99"/>
        <v>273.14999999999998</v>
      </c>
    </row>
    <row r="451" spans="2:13" ht="16.5" x14ac:dyDescent="0.2">
      <c r="B451" s="53" t="str">
        <f>IF($M$1="English",TitleTable!C$15,TitleTable!B$15)</f>
        <v>Air density</v>
      </c>
      <c r="C451" s="54" t="s">
        <v>269</v>
      </c>
      <c r="D451" s="113" t="e">
        <f>(1.2931*273.15/(D450))*(D449/1013.25)*(1-0.378*(D448/100)*(EXP(-6096.9385*(D450)^-1+21.2409642-2.711193*10^-2*(D450)+1.673952*10^-5*(D450)^2+2.433502*LN((D450))))/100/D449)</f>
        <v>#DIV/0!</v>
      </c>
      <c r="E451" s="55" t="e">
        <f t="shared" ref="E451:M451" si="100">(1.2931*273.15/(E450))*(E449/1013.25)*(1-0.378*(E448/100)*(EXP(-6096.9385*(E450)^-1+21.2409642-2.711193*10^-2*(E450)+1.673952*10^-5*(E450)^2+2.433502*LN((E450))))/100/E449)</f>
        <v>#DIV/0!</v>
      </c>
      <c r="F451" s="55" t="e">
        <f t="shared" si="100"/>
        <v>#DIV/0!</v>
      </c>
      <c r="G451" s="55" t="e">
        <f t="shared" si="100"/>
        <v>#DIV/0!</v>
      </c>
      <c r="H451" s="55" t="e">
        <f t="shared" si="100"/>
        <v>#DIV/0!</v>
      </c>
      <c r="I451" s="55" t="e">
        <f t="shared" si="100"/>
        <v>#DIV/0!</v>
      </c>
      <c r="J451" s="55" t="e">
        <f t="shared" si="100"/>
        <v>#DIV/0!</v>
      </c>
      <c r="K451" s="55" t="e">
        <f t="shared" si="100"/>
        <v>#DIV/0!</v>
      </c>
      <c r="L451" s="55" t="e">
        <f t="shared" si="100"/>
        <v>#DIV/0!</v>
      </c>
      <c r="M451" s="114" t="e">
        <f t="shared" si="100"/>
        <v>#DIV/0!</v>
      </c>
    </row>
    <row r="452" spans="2:13" ht="15.75" thickBot="1" x14ac:dyDescent="0.2">
      <c r="B452" s="56" t="str">
        <f>IF($M$1="English",TitleTable!C$16,TitleTable!B$16)</f>
        <v>Adjusted torque by air density</v>
      </c>
      <c r="C452" s="98" t="s">
        <v>34</v>
      </c>
      <c r="D452" s="115" t="e">
        <f t="shared" ref="D452:M452" si="101">((1.175-D451)*IF(OR($K441=80,$K441="80℃"),D$8,D$7))+D443</f>
        <v>#DIV/0!</v>
      </c>
      <c r="E452" s="57" t="e">
        <f t="shared" si="101"/>
        <v>#DIV/0!</v>
      </c>
      <c r="F452" s="57" t="e">
        <f t="shared" si="101"/>
        <v>#DIV/0!</v>
      </c>
      <c r="G452" s="57" t="e">
        <f t="shared" si="101"/>
        <v>#DIV/0!</v>
      </c>
      <c r="H452" s="57" t="e">
        <f t="shared" si="101"/>
        <v>#DIV/0!</v>
      </c>
      <c r="I452" s="57" t="e">
        <f t="shared" si="101"/>
        <v>#DIV/0!</v>
      </c>
      <c r="J452" s="57" t="e">
        <f t="shared" si="101"/>
        <v>#DIV/0!</v>
      </c>
      <c r="K452" s="57" t="e">
        <f t="shared" si="101"/>
        <v>#DIV/0!</v>
      </c>
      <c r="L452" s="57" t="e">
        <f t="shared" si="101"/>
        <v>#DIV/0!</v>
      </c>
      <c r="M452" s="116" t="e">
        <f t="shared" si="101"/>
        <v>#DIV/0!</v>
      </c>
    </row>
    <row r="454" spans="2:13" ht="15.75" thickBot="1" x14ac:dyDescent="0.3">
      <c r="B454" s="9" t="s">
        <v>116</v>
      </c>
      <c r="C454" s="26" t="str">
        <f>IF($M$1="English",TitleTable!C$5,TitleTable!B$5)</f>
        <v>Oil:</v>
      </c>
      <c r="D454" s="78"/>
      <c r="E454" s="28"/>
      <c r="F454" s="26" t="str">
        <f>IF($M$1="English",TitleTable!C$18,TitleTable!B$18)</f>
        <v>Date:</v>
      </c>
      <c r="G454" s="29"/>
      <c r="H454" s="30"/>
      <c r="I454" s="26" t="str">
        <f>IF($M$1="English",TitleTable!C$21,TitleTable!B$21)</f>
        <v>Oil temperature</v>
      </c>
      <c r="K454" s="27">
        <v>50</v>
      </c>
      <c r="L454" s="94" t="s">
        <v>106</v>
      </c>
      <c r="M454" s="31" t="str">
        <f>IF(OR(MAX(D458:M458)&gt;51,MIN(D458:M458)&lt;49),"O/Temp error","")</f>
        <v>O/Temp error</v>
      </c>
    </row>
    <row r="455" spans="2:13" ht="15" thickBot="1" x14ac:dyDescent="0.25">
      <c r="B455" s="32" t="str">
        <f>IF($M$1="English",TitleTable!C$6,TitleTable!B$6)</f>
        <v>Speed</v>
      </c>
      <c r="C455" s="95" t="s">
        <v>36</v>
      </c>
      <c r="D455" s="33">
        <v>650</v>
      </c>
      <c r="E455" s="34">
        <v>800</v>
      </c>
      <c r="F455" s="34">
        <v>1000</v>
      </c>
      <c r="G455" s="34">
        <v>1200</v>
      </c>
      <c r="H455" s="34">
        <v>1400</v>
      </c>
      <c r="I455" s="34">
        <v>1600</v>
      </c>
      <c r="J455" s="34">
        <v>1800</v>
      </c>
      <c r="K455" s="34">
        <v>2000</v>
      </c>
      <c r="L455" s="34">
        <v>2400</v>
      </c>
      <c r="M455" s="35">
        <v>2800</v>
      </c>
    </row>
    <row r="456" spans="2:13" x14ac:dyDescent="0.2">
      <c r="B456" s="36" t="str">
        <f>IF($M$1="English",TitleTable!C$7,TitleTable!B$7)</f>
        <v>Torque</v>
      </c>
      <c r="C456" s="96" t="s">
        <v>268</v>
      </c>
      <c r="D456" s="99"/>
      <c r="E456" s="38"/>
      <c r="F456" s="38"/>
      <c r="G456" s="38"/>
      <c r="H456" s="38"/>
      <c r="I456" s="38"/>
      <c r="J456" s="38"/>
      <c r="K456" s="37"/>
      <c r="L456" s="37"/>
      <c r="M456" s="100"/>
    </row>
    <row r="457" spans="2:13" ht="15" x14ac:dyDescent="0.2">
      <c r="B457" s="39" t="str">
        <f>IF($M$1="English",TitleTable!C$8,TitleTable!B$8)</f>
        <v>Water outlet</v>
      </c>
      <c r="C457" s="162" t="s">
        <v>264</v>
      </c>
      <c r="D457" s="101"/>
      <c r="E457" s="40"/>
      <c r="F457" s="40"/>
      <c r="G457" s="40"/>
      <c r="H457" s="40"/>
      <c r="I457" s="40"/>
      <c r="J457" s="40"/>
      <c r="K457" s="40"/>
      <c r="L457" s="40"/>
      <c r="M457" s="102"/>
    </row>
    <row r="458" spans="2:13" ht="15" x14ac:dyDescent="0.2">
      <c r="B458" s="39" t="str">
        <f>IF($M$1="English",TitleTable!C$9,TitleTable!B$9)</f>
        <v>Gallary oil temperature</v>
      </c>
      <c r="C458" s="161" t="s">
        <v>264</v>
      </c>
      <c r="D458" s="101"/>
      <c r="E458" s="40"/>
      <c r="F458" s="40"/>
      <c r="G458" s="41"/>
      <c r="H458" s="40"/>
      <c r="I458" s="40"/>
      <c r="J458" s="40"/>
      <c r="K458" s="40"/>
      <c r="L458" s="40"/>
      <c r="M458" s="102"/>
    </row>
    <row r="459" spans="2:13" ht="15" thickBot="1" x14ac:dyDescent="0.25">
      <c r="B459" s="42" t="str">
        <f>IF($M$1="English",TitleTable!C$10,TitleTable!B$10)</f>
        <v>Oil pressure</v>
      </c>
      <c r="C459" s="49" t="s">
        <v>16</v>
      </c>
      <c r="D459" s="103"/>
      <c r="E459" s="43"/>
      <c r="F459" s="43"/>
      <c r="G459" s="43"/>
      <c r="H459" s="43"/>
      <c r="I459" s="44"/>
      <c r="J459" s="44"/>
      <c r="K459" s="43"/>
      <c r="L459" s="43"/>
      <c r="M459" s="104"/>
    </row>
    <row r="460" spans="2:13" ht="15" x14ac:dyDescent="0.2">
      <c r="B460" s="45" t="str">
        <f>IF($M$1="English",TitleTable!C$11,TitleTable!B$11)</f>
        <v>Room temperature</v>
      </c>
      <c r="C460" s="161" t="s">
        <v>264</v>
      </c>
      <c r="D460" s="105"/>
      <c r="E460" s="46"/>
      <c r="F460" s="46"/>
      <c r="G460" s="46"/>
      <c r="H460" s="46"/>
      <c r="I460" s="46"/>
      <c r="J460" s="46"/>
      <c r="K460" s="46"/>
      <c r="L460" s="46"/>
      <c r="M460" s="106"/>
    </row>
    <row r="461" spans="2:13" x14ac:dyDescent="0.2">
      <c r="B461" s="39" t="str">
        <f>IF($M$1="English",TitleTable!C$12,TitleTable!B$12)</f>
        <v>Relative humidity</v>
      </c>
      <c r="C461" s="47" t="s">
        <v>266</v>
      </c>
      <c r="D461" s="107"/>
      <c r="E461" s="48"/>
      <c r="F461" s="48"/>
      <c r="G461" s="48"/>
      <c r="H461" s="48"/>
      <c r="I461" s="48"/>
      <c r="J461" s="48"/>
      <c r="K461" s="48"/>
      <c r="L461" s="48"/>
      <c r="M461" s="108"/>
    </row>
    <row r="462" spans="2:13" ht="15" thickBot="1" x14ac:dyDescent="0.25">
      <c r="B462" s="42" t="str">
        <f>IF($M$1="English",TitleTable!C$13,TitleTable!B$13)</f>
        <v>Atmospheric pressure</v>
      </c>
      <c r="C462" s="49" t="s">
        <v>18</v>
      </c>
      <c r="D462" s="109"/>
      <c r="E462" s="50"/>
      <c r="F462" s="50"/>
      <c r="G462" s="50"/>
      <c r="H462" s="50"/>
      <c r="I462" s="50"/>
      <c r="J462" s="50"/>
      <c r="K462" s="50"/>
      <c r="L462" s="50"/>
      <c r="M462" s="110"/>
    </row>
    <row r="463" spans="2:13" ht="15" thickBot="1" x14ac:dyDescent="0.25">
      <c r="B463" s="51" t="str">
        <f>IF($M$1="English",TitleTable!C$14,TitleTable!B$14)</f>
        <v>Absolute humidity</v>
      </c>
      <c r="C463" s="97" t="s">
        <v>0</v>
      </c>
      <c r="D463" s="111">
        <f>D460+273.15</f>
        <v>273.14999999999998</v>
      </c>
      <c r="E463" s="52">
        <f t="shared" ref="E463:M463" si="102">E460+273.15</f>
        <v>273.14999999999998</v>
      </c>
      <c r="F463" s="52">
        <f t="shared" si="102"/>
        <v>273.14999999999998</v>
      </c>
      <c r="G463" s="52">
        <f t="shared" si="102"/>
        <v>273.14999999999998</v>
      </c>
      <c r="H463" s="52">
        <f t="shared" si="102"/>
        <v>273.14999999999998</v>
      </c>
      <c r="I463" s="52">
        <f t="shared" si="102"/>
        <v>273.14999999999998</v>
      </c>
      <c r="J463" s="52">
        <f t="shared" si="102"/>
        <v>273.14999999999998</v>
      </c>
      <c r="K463" s="52">
        <f t="shared" si="102"/>
        <v>273.14999999999998</v>
      </c>
      <c r="L463" s="52">
        <f t="shared" si="102"/>
        <v>273.14999999999998</v>
      </c>
      <c r="M463" s="112">
        <f t="shared" si="102"/>
        <v>273.14999999999998</v>
      </c>
    </row>
    <row r="464" spans="2:13" ht="16.5" x14ac:dyDescent="0.2">
      <c r="B464" s="53" t="str">
        <f>IF($M$1="English",TitleTable!C$15,TitleTable!B$15)</f>
        <v>Air density</v>
      </c>
      <c r="C464" s="54" t="s">
        <v>267</v>
      </c>
      <c r="D464" s="113" t="e">
        <f>(1.2931*273.15/(D463))*(D462/1013.25)*(1-0.378*(D461/100)*(EXP(-6096.9385*(D463)^-1+21.2409642-2.711193*10^-2*(D463)+1.673952*10^-5*(D463)^2+2.433502*LN((D463))))/100/D462)</f>
        <v>#DIV/0!</v>
      </c>
      <c r="E464" s="55" t="e">
        <f t="shared" ref="E464:M464" si="103">(1.2931*273.15/(E463))*(E462/1013.25)*(1-0.378*(E461/100)*(EXP(-6096.9385*(E463)^-1+21.2409642-2.711193*10^-2*(E463)+1.673952*10^-5*(E463)^2+2.433502*LN((E463))))/100/E462)</f>
        <v>#DIV/0!</v>
      </c>
      <c r="F464" s="55" t="e">
        <f t="shared" si="103"/>
        <v>#DIV/0!</v>
      </c>
      <c r="G464" s="55" t="e">
        <f t="shared" si="103"/>
        <v>#DIV/0!</v>
      </c>
      <c r="H464" s="55" t="e">
        <f t="shared" si="103"/>
        <v>#DIV/0!</v>
      </c>
      <c r="I464" s="55" t="e">
        <f t="shared" si="103"/>
        <v>#DIV/0!</v>
      </c>
      <c r="J464" s="55" t="e">
        <f t="shared" si="103"/>
        <v>#DIV/0!</v>
      </c>
      <c r="K464" s="55" t="e">
        <f t="shared" si="103"/>
        <v>#DIV/0!</v>
      </c>
      <c r="L464" s="55" t="e">
        <f t="shared" si="103"/>
        <v>#DIV/0!</v>
      </c>
      <c r="M464" s="114" t="e">
        <f t="shared" si="103"/>
        <v>#DIV/0!</v>
      </c>
    </row>
    <row r="465" spans="2:13" ht="15.75" thickBot="1" x14ac:dyDescent="0.2">
      <c r="B465" s="56" t="str">
        <f>IF($M$1="English",TitleTable!C$16,TitleTable!B$16)</f>
        <v>Adjusted torque by air density</v>
      </c>
      <c r="C465" s="98" t="s">
        <v>34</v>
      </c>
      <c r="D465" s="115" t="e">
        <f t="shared" ref="D465:M465" si="104">((1.175-D464)*IF(OR($K454=80,$K454="80℃"),D$8,D$7))+D456</f>
        <v>#DIV/0!</v>
      </c>
      <c r="E465" s="57" t="e">
        <f t="shared" si="104"/>
        <v>#DIV/0!</v>
      </c>
      <c r="F465" s="57" t="e">
        <f t="shared" si="104"/>
        <v>#DIV/0!</v>
      </c>
      <c r="G465" s="57" t="e">
        <f t="shared" si="104"/>
        <v>#DIV/0!</v>
      </c>
      <c r="H465" s="57" t="e">
        <f t="shared" si="104"/>
        <v>#DIV/0!</v>
      </c>
      <c r="I465" s="57" t="e">
        <f t="shared" si="104"/>
        <v>#DIV/0!</v>
      </c>
      <c r="J465" s="57" t="e">
        <f t="shared" si="104"/>
        <v>#DIV/0!</v>
      </c>
      <c r="K465" s="57" t="e">
        <f t="shared" si="104"/>
        <v>#DIV/0!</v>
      </c>
      <c r="L465" s="57" t="e">
        <f t="shared" si="104"/>
        <v>#DIV/0!</v>
      </c>
      <c r="M465" s="116" t="e">
        <f t="shared" si="104"/>
        <v>#DIV/0!</v>
      </c>
    </row>
    <row r="466" spans="2:13" x14ac:dyDescent="0.2">
      <c r="B466" s="11"/>
      <c r="C466" s="11"/>
      <c r="D466" s="11"/>
      <c r="E466" s="11"/>
      <c r="F466" s="11"/>
      <c r="G466" s="11"/>
      <c r="H466" s="11"/>
      <c r="I466" s="11"/>
      <c r="J466" s="11"/>
      <c r="K466" s="11"/>
      <c r="L466" s="11"/>
      <c r="M466" s="11"/>
    </row>
    <row r="467" spans="2:13" ht="15.75" thickBot="1" x14ac:dyDescent="0.3">
      <c r="B467" s="9" t="s">
        <v>118</v>
      </c>
      <c r="C467" s="26" t="str">
        <f>IF($M$1="English",TitleTable!C$5,TitleTable!B$5)</f>
        <v>Oil:</v>
      </c>
      <c r="D467" s="28">
        <f>D454</f>
        <v>0</v>
      </c>
      <c r="E467" s="28"/>
      <c r="F467" s="26" t="str">
        <f>IF($M$1="English",TitleTable!C$18,TitleTable!B$18)</f>
        <v>Date:</v>
      </c>
      <c r="G467" s="29"/>
      <c r="H467" s="30"/>
      <c r="I467" s="26" t="str">
        <f>IF($M$1="English",TitleTable!C$21,TitleTable!B$21)</f>
        <v>Oil temperature</v>
      </c>
      <c r="K467" s="27">
        <v>80</v>
      </c>
      <c r="L467" s="94" t="s">
        <v>106</v>
      </c>
      <c r="M467" s="31" t="str">
        <f>IF(OR(MAX(D471:M471)&gt;81,MIN(D471:M471)&lt;79),"O/Temp error","")</f>
        <v>O/Temp error</v>
      </c>
    </row>
    <row r="468" spans="2:13" ht="15" thickBot="1" x14ac:dyDescent="0.25">
      <c r="B468" s="58" t="str">
        <f>IF($M$1="English",TitleTable!C$6,TitleTable!B$6)</f>
        <v>Speed</v>
      </c>
      <c r="C468" s="117" t="s">
        <v>35</v>
      </c>
      <c r="D468" s="59">
        <v>650</v>
      </c>
      <c r="E468" s="60">
        <v>800</v>
      </c>
      <c r="F468" s="60">
        <v>1000</v>
      </c>
      <c r="G468" s="60">
        <v>1200</v>
      </c>
      <c r="H468" s="60">
        <v>1400</v>
      </c>
      <c r="I468" s="60">
        <v>1600</v>
      </c>
      <c r="J468" s="60">
        <v>1800</v>
      </c>
      <c r="K468" s="60">
        <v>2000</v>
      </c>
      <c r="L468" s="60">
        <v>2400</v>
      </c>
      <c r="M468" s="61">
        <v>2800</v>
      </c>
    </row>
    <row r="469" spans="2:13" x14ac:dyDescent="0.2">
      <c r="B469" s="62" t="str">
        <f>IF($M$1="English",TitleTable!C$7,TitleTable!B$7)</f>
        <v>Torque</v>
      </c>
      <c r="C469" s="118" t="s">
        <v>268</v>
      </c>
      <c r="D469" s="99"/>
      <c r="E469" s="38"/>
      <c r="F469" s="38"/>
      <c r="G469" s="38"/>
      <c r="H469" s="38"/>
      <c r="I469" s="38"/>
      <c r="J469" s="38"/>
      <c r="K469" s="37"/>
      <c r="L469" s="37"/>
      <c r="M469" s="100"/>
    </row>
    <row r="470" spans="2:13" x14ac:dyDescent="0.2">
      <c r="B470" s="63" t="str">
        <f>IF($M$1="English",TitleTable!C$8,TitleTable!B$8)</f>
        <v>Water outlet</v>
      </c>
      <c r="C470" s="67" t="s">
        <v>263</v>
      </c>
      <c r="D470" s="101"/>
      <c r="E470" s="40"/>
      <c r="F470" s="40"/>
      <c r="G470" s="40"/>
      <c r="H470" s="40"/>
      <c r="I470" s="40"/>
      <c r="J470" s="40"/>
      <c r="K470" s="40"/>
      <c r="L470" s="40"/>
      <c r="M470" s="102"/>
    </row>
    <row r="471" spans="2:13" x14ac:dyDescent="0.2">
      <c r="B471" s="63" t="str">
        <f>IF($M$1="English",TitleTable!C$9,TitleTable!B$9)</f>
        <v>Gallary oil temperature</v>
      </c>
      <c r="C471" s="67" t="s">
        <v>263</v>
      </c>
      <c r="D471" s="101"/>
      <c r="E471" s="40"/>
      <c r="F471" s="40"/>
      <c r="G471" s="41"/>
      <c r="H471" s="40"/>
      <c r="I471" s="40"/>
      <c r="J471" s="40"/>
      <c r="K471" s="40"/>
      <c r="L471" s="40"/>
      <c r="M471" s="102"/>
    </row>
    <row r="472" spans="2:13" ht="15" thickBot="1" x14ac:dyDescent="0.25">
      <c r="B472" s="64" t="str">
        <f>IF($M$1="English",TitleTable!C$10,TitleTable!B$10)</f>
        <v>Oil pressure</v>
      </c>
      <c r="C472" s="68" t="s">
        <v>15</v>
      </c>
      <c r="D472" s="103"/>
      <c r="E472" s="43"/>
      <c r="F472" s="43"/>
      <c r="G472" s="43"/>
      <c r="H472" s="43"/>
      <c r="I472" s="44"/>
      <c r="J472" s="44"/>
      <c r="K472" s="43"/>
      <c r="L472" s="43"/>
      <c r="M472" s="104"/>
    </row>
    <row r="473" spans="2:13" x14ac:dyDescent="0.2">
      <c r="B473" s="65" t="str">
        <f>IF($M$1="English",TitleTable!C$11,TitleTable!B$11)</f>
        <v>Room temperature</v>
      </c>
      <c r="C473" s="66" t="s">
        <v>263</v>
      </c>
      <c r="D473" s="105"/>
      <c r="E473" s="46"/>
      <c r="F473" s="46"/>
      <c r="G473" s="46"/>
      <c r="H473" s="46"/>
      <c r="I473" s="46"/>
      <c r="J473" s="46"/>
      <c r="K473" s="46"/>
      <c r="L473" s="46"/>
      <c r="M473" s="106"/>
    </row>
    <row r="474" spans="2:13" x14ac:dyDescent="0.2">
      <c r="B474" s="63" t="str">
        <f>IF($M$1="English",TitleTable!C$12,TitleTable!B$12)</f>
        <v>Relative humidity</v>
      </c>
      <c r="C474" s="67" t="s">
        <v>265</v>
      </c>
      <c r="D474" s="107"/>
      <c r="E474" s="48"/>
      <c r="F474" s="48"/>
      <c r="G474" s="48"/>
      <c r="H474" s="48"/>
      <c r="I474" s="48"/>
      <c r="J474" s="48"/>
      <c r="K474" s="48"/>
      <c r="L474" s="48"/>
      <c r="M474" s="108"/>
    </row>
    <row r="475" spans="2:13" ht="15" thickBot="1" x14ac:dyDescent="0.25">
      <c r="B475" s="64" t="str">
        <f>IF($M$1="English",TitleTable!C$13,TitleTable!B$13)</f>
        <v>Atmospheric pressure</v>
      </c>
      <c r="C475" s="68" t="s">
        <v>17</v>
      </c>
      <c r="D475" s="109"/>
      <c r="E475" s="50"/>
      <c r="F475" s="50"/>
      <c r="G475" s="50"/>
      <c r="H475" s="50"/>
      <c r="I475" s="50"/>
      <c r="J475" s="50"/>
      <c r="K475" s="50"/>
      <c r="L475" s="50"/>
      <c r="M475" s="110"/>
    </row>
    <row r="476" spans="2:13" ht="15" thickBot="1" x14ac:dyDescent="0.25">
      <c r="B476" s="51" t="str">
        <f>IF($M$1="English",TitleTable!C$14,TitleTable!B$14)</f>
        <v>Absolute humidity</v>
      </c>
      <c r="C476" s="97" t="s">
        <v>19</v>
      </c>
      <c r="D476" s="111">
        <f>D473+273.15</f>
        <v>273.14999999999998</v>
      </c>
      <c r="E476" s="52">
        <f t="shared" ref="E476:M476" si="105">E473+273.15</f>
        <v>273.14999999999998</v>
      </c>
      <c r="F476" s="52">
        <f t="shared" si="105"/>
        <v>273.14999999999998</v>
      </c>
      <c r="G476" s="52">
        <f t="shared" si="105"/>
        <v>273.14999999999998</v>
      </c>
      <c r="H476" s="52">
        <f t="shared" si="105"/>
        <v>273.14999999999998</v>
      </c>
      <c r="I476" s="52">
        <f t="shared" si="105"/>
        <v>273.14999999999998</v>
      </c>
      <c r="J476" s="52">
        <f t="shared" si="105"/>
        <v>273.14999999999998</v>
      </c>
      <c r="K476" s="52">
        <f t="shared" si="105"/>
        <v>273.14999999999998</v>
      </c>
      <c r="L476" s="52">
        <f t="shared" si="105"/>
        <v>273.14999999999998</v>
      </c>
      <c r="M476" s="112">
        <f t="shared" si="105"/>
        <v>273.14999999999998</v>
      </c>
    </row>
    <row r="477" spans="2:13" ht="16.5" x14ac:dyDescent="0.2">
      <c r="B477" s="53" t="str">
        <f>IF($M$1="English",TitleTable!C$15,TitleTable!B$15)</f>
        <v>Air density</v>
      </c>
      <c r="C477" s="54" t="s">
        <v>269</v>
      </c>
      <c r="D477" s="113" t="e">
        <f>(1.2931*273.15/(D476))*(D475/1013.25)*(1-0.378*(D474/100)*(EXP(-6096.9385*(D476)^-1+21.2409642-2.711193*10^-2*(D476)+1.673952*10^-5*(D476)^2+2.433502*LN((D476))))/100/D475)</f>
        <v>#DIV/0!</v>
      </c>
      <c r="E477" s="55" t="e">
        <f t="shared" ref="E477:M477" si="106">(1.2931*273.15/(E476))*(E475/1013.25)*(1-0.378*(E474/100)*(EXP(-6096.9385*(E476)^-1+21.2409642-2.711193*10^-2*(E476)+1.673952*10^-5*(E476)^2+2.433502*LN((E476))))/100/E475)</f>
        <v>#DIV/0!</v>
      </c>
      <c r="F477" s="55" t="e">
        <f t="shared" si="106"/>
        <v>#DIV/0!</v>
      </c>
      <c r="G477" s="55" t="e">
        <f t="shared" si="106"/>
        <v>#DIV/0!</v>
      </c>
      <c r="H477" s="55" t="e">
        <f t="shared" si="106"/>
        <v>#DIV/0!</v>
      </c>
      <c r="I477" s="55" t="e">
        <f t="shared" si="106"/>
        <v>#DIV/0!</v>
      </c>
      <c r="J477" s="55" t="e">
        <f t="shared" si="106"/>
        <v>#DIV/0!</v>
      </c>
      <c r="K477" s="55" t="e">
        <f t="shared" si="106"/>
        <v>#DIV/0!</v>
      </c>
      <c r="L477" s="55" t="e">
        <f t="shared" si="106"/>
        <v>#DIV/0!</v>
      </c>
      <c r="M477" s="114" t="e">
        <f t="shared" si="106"/>
        <v>#DIV/0!</v>
      </c>
    </row>
    <row r="478" spans="2:13" ht="15.75" thickBot="1" x14ac:dyDescent="0.2">
      <c r="B478" s="56" t="str">
        <f>IF($M$1="English",TitleTable!C$16,TitleTable!B$16)</f>
        <v>Adjusted torque by air density</v>
      </c>
      <c r="C478" s="98" t="s">
        <v>34</v>
      </c>
      <c r="D478" s="115" t="e">
        <f t="shared" ref="D478:M478" si="107">((1.175-D477)*IF(OR($K467=80,$K467="80℃"),D$8,D$7))+D469</f>
        <v>#DIV/0!</v>
      </c>
      <c r="E478" s="57" t="e">
        <f t="shared" si="107"/>
        <v>#DIV/0!</v>
      </c>
      <c r="F478" s="57" t="e">
        <f t="shared" si="107"/>
        <v>#DIV/0!</v>
      </c>
      <c r="G478" s="57" t="e">
        <f t="shared" si="107"/>
        <v>#DIV/0!</v>
      </c>
      <c r="H478" s="57" t="e">
        <f t="shared" si="107"/>
        <v>#DIV/0!</v>
      </c>
      <c r="I478" s="57" t="e">
        <f t="shared" si="107"/>
        <v>#DIV/0!</v>
      </c>
      <c r="J478" s="57" t="e">
        <f t="shared" si="107"/>
        <v>#DIV/0!</v>
      </c>
      <c r="K478" s="57" t="e">
        <f t="shared" si="107"/>
        <v>#DIV/0!</v>
      </c>
      <c r="L478" s="57" t="e">
        <f t="shared" si="107"/>
        <v>#DIV/0!</v>
      </c>
      <c r="M478" s="116" t="e">
        <f t="shared" si="107"/>
        <v>#DIV/0!</v>
      </c>
    </row>
    <row r="480" spans="2:13" ht="15.75" thickBot="1" x14ac:dyDescent="0.3">
      <c r="B480" s="9" t="s">
        <v>120</v>
      </c>
      <c r="C480" s="26" t="str">
        <f>IF($M$1="English",TitleTable!C$5,TitleTable!B$5)</f>
        <v>Oil:</v>
      </c>
      <c r="D480" s="27" t="s">
        <v>1</v>
      </c>
      <c r="E480" s="28"/>
      <c r="F480" s="26" t="str">
        <f>IF($M$1="English",TitleTable!C$18,TitleTable!B$18)</f>
        <v>Date:</v>
      </c>
      <c r="G480" s="29"/>
      <c r="H480" s="30"/>
      <c r="I480" s="26" t="str">
        <f>IF($M$1="English",TitleTable!C$21,TitleTable!B$21)</f>
        <v>Oil temperature</v>
      </c>
      <c r="K480" s="27">
        <v>50</v>
      </c>
      <c r="L480" s="94" t="s">
        <v>106</v>
      </c>
      <c r="M480" s="31" t="str">
        <f>IF(OR(MAX(D484:M484)&gt;51,MIN(D484:M484)&lt;49),"O/Temp error","")</f>
        <v>O/Temp error</v>
      </c>
    </row>
    <row r="481" spans="2:13" ht="15" thickBot="1" x14ac:dyDescent="0.25">
      <c r="B481" s="32" t="str">
        <f>IF($M$1="English",TitleTable!C$6,TitleTable!B$6)</f>
        <v>Speed</v>
      </c>
      <c r="C481" s="95" t="s">
        <v>36</v>
      </c>
      <c r="D481" s="33">
        <v>650</v>
      </c>
      <c r="E481" s="34">
        <v>800</v>
      </c>
      <c r="F481" s="34">
        <v>1000</v>
      </c>
      <c r="G481" s="34">
        <v>1200</v>
      </c>
      <c r="H481" s="34">
        <v>1400</v>
      </c>
      <c r="I481" s="34">
        <v>1600</v>
      </c>
      <c r="J481" s="34">
        <v>1800</v>
      </c>
      <c r="K481" s="34">
        <v>2000</v>
      </c>
      <c r="L481" s="34">
        <v>2400</v>
      </c>
      <c r="M481" s="35">
        <v>2800</v>
      </c>
    </row>
    <row r="482" spans="2:13" x14ac:dyDescent="0.2">
      <c r="B482" s="36" t="str">
        <f>IF($M$1="English",TitleTable!C$7,TitleTable!B$7)</f>
        <v>Torque</v>
      </c>
      <c r="C482" s="96" t="s">
        <v>268</v>
      </c>
      <c r="D482" s="99"/>
      <c r="E482" s="38"/>
      <c r="F482" s="38"/>
      <c r="G482" s="38"/>
      <c r="H482" s="38"/>
      <c r="I482" s="38"/>
      <c r="J482" s="38"/>
      <c r="K482" s="37"/>
      <c r="L482" s="37"/>
      <c r="M482" s="100"/>
    </row>
    <row r="483" spans="2:13" ht="15" x14ac:dyDescent="0.2">
      <c r="B483" s="39" t="str">
        <f>IF($M$1="English",TitleTable!C$8,TitleTable!B$8)</f>
        <v>Water outlet</v>
      </c>
      <c r="C483" s="162" t="s">
        <v>264</v>
      </c>
      <c r="D483" s="101"/>
      <c r="E483" s="40"/>
      <c r="F483" s="40"/>
      <c r="G483" s="40"/>
      <c r="H483" s="40"/>
      <c r="I483" s="40"/>
      <c r="J483" s="40"/>
      <c r="K483" s="40"/>
      <c r="L483" s="40"/>
      <c r="M483" s="102"/>
    </row>
    <row r="484" spans="2:13" ht="15" x14ac:dyDescent="0.2">
      <c r="B484" s="39" t="str">
        <f>IF($M$1="English",TitleTable!C$9,TitleTable!B$9)</f>
        <v>Gallary oil temperature</v>
      </c>
      <c r="C484" s="161" t="s">
        <v>264</v>
      </c>
      <c r="D484" s="101"/>
      <c r="E484" s="40"/>
      <c r="F484" s="40"/>
      <c r="G484" s="41"/>
      <c r="H484" s="40"/>
      <c r="I484" s="40"/>
      <c r="J484" s="40"/>
      <c r="K484" s="40"/>
      <c r="L484" s="40"/>
      <c r="M484" s="102"/>
    </row>
    <row r="485" spans="2:13" ht="15" thickBot="1" x14ac:dyDescent="0.25">
      <c r="B485" s="42" t="str">
        <f>IF($M$1="English",TitleTable!C$10,TitleTable!B$10)</f>
        <v>Oil pressure</v>
      </c>
      <c r="C485" s="49" t="s">
        <v>16</v>
      </c>
      <c r="D485" s="103"/>
      <c r="E485" s="43"/>
      <c r="F485" s="43"/>
      <c r="G485" s="43"/>
      <c r="H485" s="43"/>
      <c r="I485" s="44"/>
      <c r="J485" s="44"/>
      <c r="K485" s="43"/>
      <c r="L485" s="43"/>
      <c r="M485" s="104"/>
    </row>
    <row r="486" spans="2:13" ht="15" x14ac:dyDescent="0.2">
      <c r="B486" s="45" t="str">
        <f>IF($M$1="English",TitleTable!C$11,TitleTable!B$11)</f>
        <v>Room temperature</v>
      </c>
      <c r="C486" s="161" t="s">
        <v>264</v>
      </c>
      <c r="D486" s="105"/>
      <c r="E486" s="46"/>
      <c r="F486" s="46"/>
      <c r="G486" s="46"/>
      <c r="H486" s="46"/>
      <c r="I486" s="46"/>
      <c r="J486" s="46"/>
      <c r="K486" s="46"/>
      <c r="L486" s="46"/>
      <c r="M486" s="106"/>
    </row>
    <row r="487" spans="2:13" x14ac:dyDescent="0.2">
      <c r="B487" s="39" t="str">
        <f>IF($M$1="English",TitleTable!C$12,TitleTable!B$12)</f>
        <v>Relative humidity</v>
      </c>
      <c r="C487" s="47" t="s">
        <v>266</v>
      </c>
      <c r="D487" s="107"/>
      <c r="E487" s="48"/>
      <c r="F487" s="48"/>
      <c r="G487" s="48"/>
      <c r="H487" s="48"/>
      <c r="I487" s="48"/>
      <c r="J487" s="48"/>
      <c r="K487" s="48"/>
      <c r="L487" s="48"/>
      <c r="M487" s="108"/>
    </row>
    <row r="488" spans="2:13" ht="15" thickBot="1" x14ac:dyDescent="0.25">
      <c r="B488" s="42" t="str">
        <f>IF($M$1="English",TitleTable!C$13,TitleTable!B$13)</f>
        <v>Atmospheric pressure</v>
      </c>
      <c r="C488" s="49" t="s">
        <v>18</v>
      </c>
      <c r="D488" s="109"/>
      <c r="E488" s="50"/>
      <c r="F488" s="50"/>
      <c r="G488" s="50"/>
      <c r="H488" s="50"/>
      <c r="I488" s="50"/>
      <c r="J488" s="50"/>
      <c r="K488" s="50"/>
      <c r="L488" s="50"/>
      <c r="M488" s="110"/>
    </row>
    <row r="489" spans="2:13" ht="15" thickBot="1" x14ac:dyDescent="0.25">
      <c r="B489" s="51" t="str">
        <f>IF($M$1="English",TitleTable!C$14,TitleTable!B$14)</f>
        <v>Absolute humidity</v>
      </c>
      <c r="C489" s="97" t="s">
        <v>0</v>
      </c>
      <c r="D489" s="111">
        <f>D486+273.15</f>
        <v>273.14999999999998</v>
      </c>
      <c r="E489" s="52">
        <f t="shared" ref="E489:M489" si="108">E486+273.15</f>
        <v>273.14999999999998</v>
      </c>
      <c r="F489" s="52">
        <f t="shared" si="108"/>
        <v>273.14999999999998</v>
      </c>
      <c r="G489" s="52">
        <f t="shared" si="108"/>
        <v>273.14999999999998</v>
      </c>
      <c r="H489" s="52">
        <f t="shared" si="108"/>
        <v>273.14999999999998</v>
      </c>
      <c r="I489" s="52">
        <f t="shared" si="108"/>
        <v>273.14999999999998</v>
      </c>
      <c r="J489" s="52">
        <f t="shared" si="108"/>
        <v>273.14999999999998</v>
      </c>
      <c r="K489" s="52">
        <f t="shared" si="108"/>
        <v>273.14999999999998</v>
      </c>
      <c r="L489" s="52">
        <f t="shared" si="108"/>
        <v>273.14999999999998</v>
      </c>
      <c r="M489" s="112">
        <f t="shared" si="108"/>
        <v>273.14999999999998</v>
      </c>
    </row>
    <row r="490" spans="2:13" ht="16.5" x14ac:dyDescent="0.2">
      <c r="B490" s="53" t="str">
        <f>IF($M$1="English",TitleTable!C$15,TitleTable!B$15)</f>
        <v>Air density</v>
      </c>
      <c r="C490" s="54" t="s">
        <v>267</v>
      </c>
      <c r="D490" s="113" t="e">
        <f>(1.2931*273.15/(D489))*(D488/1013.25)*(1-0.378*(D487/100)*(EXP(-6096.9385*(D489)^-1+21.2409642-2.711193*10^-2*(D489)+1.673952*10^-5*(D489)^2+2.433502*LN((D489))))/100/D488)</f>
        <v>#DIV/0!</v>
      </c>
      <c r="E490" s="55" t="e">
        <f t="shared" ref="E490:M490" si="109">(1.2931*273.15/(E489))*(E488/1013.25)*(1-0.378*(E487/100)*(EXP(-6096.9385*(E489)^-1+21.2409642-2.711193*10^-2*(E489)+1.673952*10^-5*(E489)^2+2.433502*LN((E489))))/100/E488)</f>
        <v>#DIV/0!</v>
      </c>
      <c r="F490" s="55" t="e">
        <f t="shared" si="109"/>
        <v>#DIV/0!</v>
      </c>
      <c r="G490" s="55" t="e">
        <f t="shared" si="109"/>
        <v>#DIV/0!</v>
      </c>
      <c r="H490" s="55" t="e">
        <f t="shared" si="109"/>
        <v>#DIV/0!</v>
      </c>
      <c r="I490" s="55" t="e">
        <f t="shared" si="109"/>
        <v>#DIV/0!</v>
      </c>
      <c r="J490" s="55" t="e">
        <f t="shared" si="109"/>
        <v>#DIV/0!</v>
      </c>
      <c r="K490" s="55" t="e">
        <f t="shared" si="109"/>
        <v>#DIV/0!</v>
      </c>
      <c r="L490" s="55" t="e">
        <f t="shared" si="109"/>
        <v>#DIV/0!</v>
      </c>
      <c r="M490" s="114" t="e">
        <f t="shared" si="109"/>
        <v>#DIV/0!</v>
      </c>
    </row>
    <row r="491" spans="2:13" ht="15.75" thickBot="1" x14ac:dyDescent="0.2">
      <c r="B491" s="56" t="str">
        <f>IF($M$1="English",TitleTable!C$16,TitleTable!B$16)</f>
        <v>Adjusted torque by air density</v>
      </c>
      <c r="C491" s="98" t="s">
        <v>34</v>
      </c>
      <c r="D491" s="115" t="e">
        <f t="shared" ref="D491:M491" si="110">((1.175-D490)*IF(OR($K480=80,$K480="80℃"),D$8,D$7))+D482</f>
        <v>#DIV/0!</v>
      </c>
      <c r="E491" s="57" t="e">
        <f t="shared" si="110"/>
        <v>#DIV/0!</v>
      </c>
      <c r="F491" s="57" t="e">
        <f t="shared" si="110"/>
        <v>#DIV/0!</v>
      </c>
      <c r="G491" s="57" t="e">
        <f t="shared" si="110"/>
        <v>#DIV/0!</v>
      </c>
      <c r="H491" s="57" t="e">
        <f t="shared" si="110"/>
        <v>#DIV/0!</v>
      </c>
      <c r="I491" s="57" t="e">
        <f t="shared" si="110"/>
        <v>#DIV/0!</v>
      </c>
      <c r="J491" s="57" t="e">
        <f t="shared" si="110"/>
        <v>#DIV/0!</v>
      </c>
      <c r="K491" s="57" t="e">
        <f t="shared" si="110"/>
        <v>#DIV/0!</v>
      </c>
      <c r="L491" s="57" t="e">
        <f t="shared" si="110"/>
        <v>#DIV/0!</v>
      </c>
      <c r="M491" s="116" t="e">
        <f t="shared" si="110"/>
        <v>#DIV/0!</v>
      </c>
    </row>
    <row r="492" spans="2:13" x14ac:dyDescent="0.2">
      <c r="B492" s="11"/>
      <c r="C492" s="11"/>
      <c r="D492" s="11"/>
      <c r="E492" s="11"/>
      <c r="F492" s="11"/>
      <c r="G492" s="11"/>
      <c r="H492" s="11"/>
      <c r="I492" s="11"/>
      <c r="J492" s="11"/>
      <c r="K492" s="11"/>
      <c r="L492" s="11"/>
      <c r="M492" s="11"/>
    </row>
    <row r="493" spans="2:13" ht="15.75" thickBot="1" x14ac:dyDescent="0.3">
      <c r="B493" s="9" t="s">
        <v>122</v>
      </c>
      <c r="C493" s="26" t="str">
        <f>IF($M$1="English",TitleTable!C$5,TitleTable!B$5)</f>
        <v>Oil:</v>
      </c>
      <c r="D493" s="28" t="str">
        <f>D480</f>
        <v>JASO BC</v>
      </c>
      <c r="E493" s="28"/>
      <c r="F493" s="26" t="str">
        <f>IF($M$1="English",TitleTable!C$18,TitleTable!B$18)</f>
        <v>Date:</v>
      </c>
      <c r="G493" s="29"/>
      <c r="H493" s="30"/>
      <c r="I493" s="26" t="str">
        <f>IF($M$1="English",TitleTable!C$21,TitleTable!B$21)</f>
        <v>Oil temperature</v>
      </c>
      <c r="K493" s="27">
        <v>80</v>
      </c>
      <c r="L493" s="94" t="s">
        <v>106</v>
      </c>
      <c r="M493" s="31" t="str">
        <f>IF(OR(MAX(D497:M497)&gt;81,MIN(D497:M497)&lt;79),"O/Temp error","")</f>
        <v>O/Temp error</v>
      </c>
    </row>
    <row r="494" spans="2:13" ht="15" thickBot="1" x14ac:dyDescent="0.25">
      <c r="B494" s="58" t="str">
        <f>IF($M$1="English",TitleTable!C$6,TitleTable!B$6)</f>
        <v>Speed</v>
      </c>
      <c r="C494" s="117" t="s">
        <v>35</v>
      </c>
      <c r="D494" s="59">
        <v>650</v>
      </c>
      <c r="E494" s="60">
        <v>800</v>
      </c>
      <c r="F494" s="60">
        <v>1000</v>
      </c>
      <c r="G494" s="60">
        <v>1200</v>
      </c>
      <c r="H494" s="60">
        <v>1400</v>
      </c>
      <c r="I494" s="60">
        <v>1600</v>
      </c>
      <c r="J494" s="60">
        <v>1800</v>
      </c>
      <c r="K494" s="60">
        <v>2000</v>
      </c>
      <c r="L494" s="60">
        <v>2400</v>
      </c>
      <c r="M494" s="61">
        <v>2800</v>
      </c>
    </row>
    <row r="495" spans="2:13" x14ac:dyDescent="0.2">
      <c r="B495" s="62" t="str">
        <f>IF($M$1="English",TitleTable!C$7,TitleTable!B$7)</f>
        <v>Torque</v>
      </c>
      <c r="C495" s="118" t="s">
        <v>268</v>
      </c>
      <c r="D495" s="99"/>
      <c r="E495" s="38"/>
      <c r="F495" s="38"/>
      <c r="G495" s="38"/>
      <c r="H495" s="38"/>
      <c r="I495" s="38"/>
      <c r="J495" s="38"/>
      <c r="K495" s="37"/>
      <c r="L495" s="37"/>
      <c r="M495" s="100"/>
    </row>
    <row r="496" spans="2:13" x14ac:dyDescent="0.2">
      <c r="B496" s="63" t="str">
        <f>IF($M$1="English",TitleTable!C$8,TitleTable!B$8)</f>
        <v>Water outlet</v>
      </c>
      <c r="C496" s="67" t="s">
        <v>263</v>
      </c>
      <c r="D496" s="101"/>
      <c r="E496" s="40"/>
      <c r="F496" s="40"/>
      <c r="G496" s="40"/>
      <c r="H496" s="40"/>
      <c r="I496" s="40"/>
      <c r="J496" s="40"/>
      <c r="K496" s="40"/>
      <c r="L496" s="40"/>
      <c r="M496" s="102"/>
    </row>
    <row r="497" spans="2:13" x14ac:dyDescent="0.2">
      <c r="B497" s="63" t="str">
        <f>IF($M$1="English",TitleTable!C$9,TitleTable!B$9)</f>
        <v>Gallary oil temperature</v>
      </c>
      <c r="C497" s="67" t="s">
        <v>263</v>
      </c>
      <c r="D497" s="101"/>
      <c r="E497" s="40"/>
      <c r="F497" s="40"/>
      <c r="G497" s="41"/>
      <c r="H497" s="40"/>
      <c r="I497" s="40"/>
      <c r="J497" s="40"/>
      <c r="K497" s="40"/>
      <c r="L497" s="40"/>
      <c r="M497" s="102"/>
    </row>
    <row r="498" spans="2:13" ht="15" thickBot="1" x14ac:dyDescent="0.25">
      <c r="B498" s="64" t="str">
        <f>IF($M$1="English",TitleTable!C$10,TitleTable!B$10)</f>
        <v>Oil pressure</v>
      </c>
      <c r="C498" s="68" t="s">
        <v>15</v>
      </c>
      <c r="D498" s="103"/>
      <c r="E498" s="43"/>
      <c r="F498" s="43"/>
      <c r="G498" s="43"/>
      <c r="H498" s="43"/>
      <c r="I498" s="44"/>
      <c r="J498" s="44"/>
      <c r="K498" s="43"/>
      <c r="L498" s="43"/>
      <c r="M498" s="104"/>
    </row>
    <row r="499" spans="2:13" x14ac:dyDescent="0.2">
      <c r="B499" s="65" t="str">
        <f>IF($M$1="English",TitleTable!C$11,TitleTable!B$11)</f>
        <v>Room temperature</v>
      </c>
      <c r="C499" s="66" t="s">
        <v>263</v>
      </c>
      <c r="D499" s="105"/>
      <c r="E499" s="46"/>
      <c r="F499" s="46"/>
      <c r="G499" s="46"/>
      <c r="H499" s="46"/>
      <c r="I499" s="46"/>
      <c r="J499" s="46"/>
      <c r="K499" s="46"/>
      <c r="L499" s="46"/>
      <c r="M499" s="106"/>
    </row>
    <row r="500" spans="2:13" x14ac:dyDescent="0.2">
      <c r="B500" s="63" t="str">
        <f>IF($M$1="English",TitleTable!C$12,TitleTable!B$12)</f>
        <v>Relative humidity</v>
      </c>
      <c r="C500" s="67" t="s">
        <v>265</v>
      </c>
      <c r="D500" s="107"/>
      <c r="E500" s="48"/>
      <c r="F500" s="48"/>
      <c r="G500" s="48"/>
      <c r="H500" s="48"/>
      <c r="I500" s="48"/>
      <c r="J500" s="48"/>
      <c r="K500" s="48"/>
      <c r="L500" s="48"/>
      <c r="M500" s="108"/>
    </row>
    <row r="501" spans="2:13" ht="15" thickBot="1" x14ac:dyDescent="0.25">
      <c r="B501" s="64" t="str">
        <f>IF($M$1="English",TitleTable!C$13,TitleTable!B$13)</f>
        <v>Atmospheric pressure</v>
      </c>
      <c r="C501" s="68" t="s">
        <v>17</v>
      </c>
      <c r="D501" s="109"/>
      <c r="E501" s="50"/>
      <c r="F501" s="50"/>
      <c r="G501" s="50"/>
      <c r="H501" s="50"/>
      <c r="I501" s="50"/>
      <c r="J501" s="50"/>
      <c r="K501" s="50"/>
      <c r="L501" s="50"/>
      <c r="M501" s="110"/>
    </row>
    <row r="502" spans="2:13" ht="15" thickBot="1" x14ac:dyDescent="0.25">
      <c r="B502" s="51" t="str">
        <f>IF($M$1="English",TitleTable!C$14,TitleTable!B$14)</f>
        <v>Absolute humidity</v>
      </c>
      <c r="C502" s="97" t="s">
        <v>19</v>
      </c>
      <c r="D502" s="111">
        <f>D499+273.15</f>
        <v>273.14999999999998</v>
      </c>
      <c r="E502" s="52">
        <f t="shared" ref="E502:M502" si="111">E499+273.15</f>
        <v>273.14999999999998</v>
      </c>
      <c r="F502" s="52">
        <f t="shared" si="111"/>
        <v>273.14999999999998</v>
      </c>
      <c r="G502" s="52">
        <f t="shared" si="111"/>
        <v>273.14999999999998</v>
      </c>
      <c r="H502" s="52">
        <f t="shared" si="111"/>
        <v>273.14999999999998</v>
      </c>
      <c r="I502" s="52">
        <f t="shared" si="111"/>
        <v>273.14999999999998</v>
      </c>
      <c r="J502" s="52">
        <f t="shared" si="111"/>
        <v>273.14999999999998</v>
      </c>
      <c r="K502" s="52">
        <f t="shared" si="111"/>
        <v>273.14999999999998</v>
      </c>
      <c r="L502" s="52">
        <f t="shared" si="111"/>
        <v>273.14999999999998</v>
      </c>
      <c r="M502" s="112">
        <f t="shared" si="111"/>
        <v>273.14999999999998</v>
      </c>
    </row>
    <row r="503" spans="2:13" ht="16.5" x14ac:dyDescent="0.2">
      <c r="B503" s="53" t="str">
        <f>IF($M$1="English",TitleTable!C$15,TitleTable!B$15)</f>
        <v>Air density</v>
      </c>
      <c r="C503" s="54" t="s">
        <v>269</v>
      </c>
      <c r="D503" s="113" t="e">
        <f>(1.2931*273.15/(D502))*(D501/1013.25)*(1-0.378*(D500/100)*(EXP(-6096.9385*(D502)^-1+21.2409642-2.711193*10^-2*(D502)+1.673952*10^-5*(D502)^2+2.433502*LN((D502))))/100/D501)</f>
        <v>#DIV/0!</v>
      </c>
      <c r="E503" s="55" t="e">
        <f t="shared" ref="E503:M503" si="112">(1.2931*273.15/(E502))*(E501/1013.25)*(1-0.378*(E500/100)*(EXP(-6096.9385*(E502)^-1+21.2409642-2.711193*10^-2*(E502)+1.673952*10^-5*(E502)^2+2.433502*LN((E502))))/100/E501)</f>
        <v>#DIV/0!</v>
      </c>
      <c r="F503" s="55" t="e">
        <f t="shared" si="112"/>
        <v>#DIV/0!</v>
      </c>
      <c r="G503" s="55" t="e">
        <f t="shared" si="112"/>
        <v>#DIV/0!</v>
      </c>
      <c r="H503" s="55" t="e">
        <f t="shared" si="112"/>
        <v>#DIV/0!</v>
      </c>
      <c r="I503" s="55" t="e">
        <f t="shared" si="112"/>
        <v>#DIV/0!</v>
      </c>
      <c r="J503" s="55" t="e">
        <f t="shared" si="112"/>
        <v>#DIV/0!</v>
      </c>
      <c r="K503" s="55" t="e">
        <f t="shared" si="112"/>
        <v>#DIV/0!</v>
      </c>
      <c r="L503" s="55" t="e">
        <f t="shared" si="112"/>
        <v>#DIV/0!</v>
      </c>
      <c r="M503" s="114" t="e">
        <f t="shared" si="112"/>
        <v>#DIV/0!</v>
      </c>
    </row>
    <row r="504" spans="2:13" ht="15.75" thickBot="1" x14ac:dyDescent="0.2">
      <c r="B504" s="56" t="str">
        <f>IF($M$1="English",TitleTable!C$16,TitleTable!B$16)</f>
        <v>Adjusted torque by air density</v>
      </c>
      <c r="C504" s="98" t="s">
        <v>34</v>
      </c>
      <c r="D504" s="115" t="e">
        <f t="shared" ref="D504:M504" si="113">((1.175-D503)*IF(OR($K493=80,$K493="80℃"),D$8,D$7))+D495</f>
        <v>#DIV/0!</v>
      </c>
      <c r="E504" s="57" t="e">
        <f t="shared" si="113"/>
        <v>#DIV/0!</v>
      </c>
      <c r="F504" s="57" t="e">
        <f t="shared" si="113"/>
        <v>#DIV/0!</v>
      </c>
      <c r="G504" s="57" t="e">
        <f t="shared" si="113"/>
        <v>#DIV/0!</v>
      </c>
      <c r="H504" s="57" t="e">
        <f t="shared" si="113"/>
        <v>#DIV/0!</v>
      </c>
      <c r="I504" s="57" t="e">
        <f t="shared" si="113"/>
        <v>#DIV/0!</v>
      </c>
      <c r="J504" s="57" t="e">
        <f t="shared" si="113"/>
        <v>#DIV/0!</v>
      </c>
      <c r="K504" s="57" t="e">
        <f t="shared" si="113"/>
        <v>#DIV/0!</v>
      </c>
      <c r="L504" s="57" t="e">
        <f t="shared" si="113"/>
        <v>#DIV/0!</v>
      </c>
      <c r="M504" s="116" t="e">
        <f t="shared" si="113"/>
        <v>#DIV/0!</v>
      </c>
    </row>
    <row r="506" spans="2:13" ht="15.75" thickBot="1" x14ac:dyDescent="0.3">
      <c r="B506" s="9" t="s">
        <v>124</v>
      </c>
      <c r="C506" s="26" t="str">
        <f>IF($M$1="English",TitleTable!C$5,TitleTable!B$5)</f>
        <v>Oil:</v>
      </c>
      <c r="D506" s="78"/>
      <c r="E506" s="28"/>
      <c r="F506" s="26" t="str">
        <f>IF($M$1="English",TitleTable!C$18,TitleTable!B$18)</f>
        <v>Date:</v>
      </c>
      <c r="G506" s="29"/>
      <c r="H506" s="30"/>
      <c r="I506" s="26" t="str">
        <f>IF($M$1="English",TitleTable!C$21,TitleTable!B$21)</f>
        <v>Oil temperature</v>
      </c>
      <c r="K506" s="27">
        <v>50</v>
      </c>
      <c r="L506" s="94" t="s">
        <v>106</v>
      </c>
      <c r="M506" s="31" t="str">
        <f>IF(OR(MAX(D510:M510)&gt;51,MIN(D510:M510)&lt;49),"O/Temp error","")</f>
        <v>O/Temp error</v>
      </c>
    </row>
    <row r="507" spans="2:13" ht="15" thickBot="1" x14ac:dyDescent="0.25">
      <c r="B507" s="32" t="str">
        <f>IF($M$1="English",TitleTable!C$6,TitleTable!B$6)</f>
        <v>Speed</v>
      </c>
      <c r="C507" s="95" t="s">
        <v>36</v>
      </c>
      <c r="D507" s="33">
        <v>650</v>
      </c>
      <c r="E507" s="34">
        <v>800</v>
      </c>
      <c r="F507" s="34">
        <v>1000</v>
      </c>
      <c r="G507" s="34">
        <v>1200</v>
      </c>
      <c r="H507" s="34">
        <v>1400</v>
      </c>
      <c r="I507" s="34">
        <v>1600</v>
      </c>
      <c r="J507" s="34">
        <v>1800</v>
      </c>
      <c r="K507" s="34">
        <v>2000</v>
      </c>
      <c r="L507" s="34">
        <v>2400</v>
      </c>
      <c r="M507" s="35">
        <v>2800</v>
      </c>
    </row>
    <row r="508" spans="2:13" x14ac:dyDescent="0.2">
      <c r="B508" s="36" t="str">
        <f>IF($M$1="English",TitleTable!C$7,TitleTable!B$7)</f>
        <v>Torque</v>
      </c>
      <c r="C508" s="96" t="s">
        <v>268</v>
      </c>
      <c r="D508" s="99"/>
      <c r="E508" s="38"/>
      <c r="F508" s="38"/>
      <c r="G508" s="38"/>
      <c r="H508" s="38"/>
      <c r="I508" s="38"/>
      <c r="J508" s="38"/>
      <c r="K508" s="37"/>
      <c r="L508" s="37"/>
      <c r="M508" s="100"/>
    </row>
    <row r="509" spans="2:13" ht="15" x14ac:dyDescent="0.2">
      <c r="B509" s="39" t="str">
        <f>IF($M$1="English",TitleTable!C$8,TitleTable!B$8)</f>
        <v>Water outlet</v>
      </c>
      <c r="C509" s="162" t="s">
        <v>264</v>
      </c>
      <c r="D509" s="101"/>
      <c r="E509" s="40"/>
      <c r="F509" s="40"/>
      <c r="G509" s="40"/>
      <c r="H509" s="40"/>
      <c r="I509" s="40"/>
      <c r="J509" s="40"/>
      <c r="K509" s="40"/>
      <c r="L509" s="40"/>
      <c r="M509" s="102"/>
    </row>
    <row r="510" spans="2:13" ht="15" x14ac:dyDescent="0.2">
      <c r="B510" s="39" t="str">
        <f>IF($M$1="English",TitleTable!C$9,TitleTable!B$9)</f>
        <v>Gallary oil temperature</v>
      </c>
      <c r="C510" s="161" t="s">
        <v>264</v>
      </c>
      <c r="D510" s="101"/>
      <c r="E510" s="40"/>
      <c r="F510" s="40"/>
      <c r="G510" s="41"/>
      <c r="H510" s="40"/>
      <c r="I510" s="40"/>
      <c r="J510" s="40"/>
      <c r="K510" s="40"/>
      <c r="L510" s="40"/>
      <c r="M510" s="102"/>
    </row>
    <row r="511" spans="2:13" ht="15" thickBot="1" x14ac:dyDescent="0.25">
      <c r="B511" s="42" t="str">
        <f>IF($M$1="English",TitleTable!C$10,TitleTable!B$10)</f>
        <v>Oil pressure</v>
      </c>
      <c r="C511" s="49" t="s">
        <v>16</v>
      </c>
      <c r="D511" s="103"/>
      <c r="E511" s="43"/>
      <c r="F511" s="43"/>
      <c r="G511" s="43"/>
      <c r="H511" s="43"/>
      <c r="I511" s="44"/>
      <c r="J511" s="44"/>
      <c r="K511" s="43"/>
      <c r="L511" s="43"/>
      <c r="M511" s="104"/>
    </row>
    <row r="512" spans="2:13" ht="15" x14ac:dyDescent="0.2">
      <c r="B512" s="45" t="str">
        <f>IF($M$1="English",TitleTable!C$11,TitleTable!B$11)</f>
        <v>Room temperature</v>
      </c>
      <c r="C512" s="161" t="s">
        <v>264</v>
      </c>
      <c r="D512" s="105"/>
      <c r="E512" s="46"/>
      <c r="F512" s="46"/>
      <c r="G512" s="46"/>
      <c r="H512" s="46"/>
      <c r="I512" s="46"/>
      <c r="J512" s="46"/>
      <c r="K512" s="46"/>
      <c r="L512" s="46"/>
      <c r="M512" s="106"/>
    </row>
    <row r="513" spans="2:13" x14ac:dyDescent="0.2">
      <c r="B513" s="39" t="str">
        <f>IF($M$1="English",TitleTable!C$12,TitleTable!B$12)</f>
        <v>Relative humidity</v>
      </c>
      <c r="C513" s="47" t="s">
        <v>266</v>
      </c>
      <c r="D513" s="107"/>
      <c r="E513" s="48"/>
      <c r="F513" s="48"/>
      <c r="G513" s="48"/>
      <c r="H513" s="48"/>
      <c r="I513" s="48"/>
      <c r="J513" s="48"/>
      <c r="K513" s="48"/>
      <c r="L513" s="48"/>
      <c r="M513" s="108"/>
    </row>
    <row r="514" spans="2:13" ht="15" thickBot="1" x14ac:dyDescent="0.25">
      <c r="B514" s="42" t="str">
        <f>IF($M$1="English",TitleTable!C$13,TitleTable!B$13)</f>
        <v>Atmospheric pressure</v>
      </c>
      <c r="C514" s="49" t="s">
        <v>18</v>
      </c>
      <c r="D514" s="109"/>
      <c r="E514" s="50"/>
      <c r="F514" s="50"/>
      <c r="G514" s="50"/>
      <c r="H514" s="50"/>
      <c r="I514" s="50"/>
      <c r="J514" s="50"/>
      <c r="K514" s="50"/>
      <c r="L514" s="50"/>
      <c r="M514" s="110"/>
    </row>
    <row r="515" spans="2:13" ht="15" thickBot="1" x14ac:dyDescent="0.25">
      <c r="B515" s="51" t="str">
        <f>IF($M$1="English",TitleTable!C$14,TitleTable!B$14)</f>
        <v>Absolute humidity</v>
      </c>
      <c r="C515" s="97" t="s">
        <v>0</v>
      </c>
      <c r="D515" s="111">
        <f>D512+273.15</f>
        <v>273.14999999999998</v>
      </c>
      <c r="E515" s="52">
        <f t="shared" ref="E515:M515" si="114">E512+273.15</f>
        <v>273.14999999999998</v>
      </c>
      <c r="F515" s="52">
        <f t="shared" si="114"/>
        <v>273.14999999999998</v>
      </c>
      <c r="G515" s="52">
        <f t="shared" si="114"/>
        <v>273.14999999999998</v>
      </c>
      <c r="H515" s="52">
        <f t="shared" si="114"/>
        <v>273.14999999999998</v>
      </c>
      <c r="I515" s="52">
        <f t="shared" si="114"/>
        <v>273.14999999999998</v>
      </c>
      <c r="J515" s="52">
        <f t="shared" si="114"/>
        <v>273.14999999999998</v>
      </c>
      <c r="K515" s="52">
        <f t="shared" si="114"/>
        <v>273.14999999999998</v>
      </c>
      <c r="L515" s="52">
        <f t="shared" si="114"/>
        <v>273.14999999999998</v>
      </c>
      <c r="M515" s="112">
        <f t="shared" si="114"/>
        <v>273.14999999999998</v>
      </c>
    </row>
    <row r="516" spans="2:13" ht="16.5" x14ac:dyDescent="0.2">
      <c r="B516" s="53" t="str">
        <f>IF($M$1="English",TitleTable!C$15,TitleTable!B$15)</f>
        <v>Air density</v>
      </c>
      <c r="C516" s="54" t="s">
        <v>267</v>
      </c>
      <c r="D516" s="113" t="e">
        <f>(1.2931*273.15/(D515))*(D514/1013.25)*(1-0.378*(D513/100)*(EXP(-6096.9385*(D515)^-1+21.2409642-2.711193*10^-2*(D515)+1.673952*10^-5*(D515)^2+2.433502*LN((D515))))/100/D514)</f>
        <v>#DIV/0!</v>
      </c>
      <c r="E516" s="55" t="e">
        <f t="shared" ref="E516:M516" si="115">(1.2931*273.15/(E515))*(E514/1013.25)*(1-0.378*(E513/100)*(EXP(-6096.9385*(E515)^-1+21.2409642-2.711193*10^-2*(E515)+1.673952*10^-5*(E515)^2+2.433502*LN((E515))))/100/E514)</f>
        <v>#DIV/0!</v>
      </c>
      <c r="F516" s="55" t="e">
        <f t="shared" si="115"/>
        <v>#DIV/0!</v>
      </c>
      <c r="G516" s="55" t="e">
        <f t="shared" si="115"/>
        <v>#DIV/0!</v>
      </c>
      <c r="H516" s="55" t="e">
        <f t="shared" si="115"/>
        <v>#DIV/0!</v>
      </c>
      <c r="I516" s="55" t="e">
        <f t="shared" si="115"/>
        <v>#DIV/0!</v>
      </c>
      <c r="J516" s="55" t="e">
        <f t="shared" si="115"/>
        <v>#DIV/0!</v>
      </c>
      <c r="K516" s="55" t="e">
        <f t="shared" si="115"/>
        <v>#DIV/0!</v>
      </c>
      <c r="L516" s="55" t="e">
        <f t="shared" si="115"/>
        <v>#DIV/0!</v>
      </c>
      <c r="M516" s="114" t="e">
        <f t="shared" si="115"/>
        <v>#DIV/0!</v>
      </c>
    </row>
    <row r="517" spans="2:13" ht="15.75" thickBot="1" x14ac:dyDescent="0.2">
      <c r="B517" s="56" t="str">
        <f>IF($M$1="English",TitleTable!C$16,TitleTable!B$16)</f>
        <v>Adjusted torque by air density</v>
      </c>
      <c r="C517" s="98" t="s">
        <v>34</v>
      </c>
      <c r="D517" s="115" t="e">
        <f t="shared" ref="D517:M517" si="116">((1.175-D516)*IF(OR($K506=80,$K506="80℃"),D$8,D$7))+D508</f>
        <v>#DIV/0!</v>
      </c>
      <c r="E517" s="57" t="e">
        <f t="shared" si="116"/>
        <v>#DIV/0!</v>
      </c>
      <c r="F517" s="57" t="e">
        <f t="shared" si="116"/>
        <v>#DIV/0!</v>
      </c>
      <c r="G517" s="57" t="e">
        <f t="shared" si="116"/>
        <v>#DIV/0!</v>
      </c>
      <c r="H517" s="57" t="e">
        <f t="shared" si="116"/>
        <v>#DIV/0!</v>
      </c>
      <c r="I517" s="57" t="e">
        <f t="shared" si="116"/>
        <v>#DIV/0!</v>
      </c>
      <c r="J517" s="57" t="e">
        <f t="shared" si="116"/>
        <v>#DIV/0!</v>
      </c>
      <c r="K517" s="57" t="e">
        <f t="shared" si="116"/>
        <v>#DIV/0!</v>
      </c>
      <c r="L517" s="57" t="e">
        <f t="shared" si="116"/>
        <v>#DIV/0!</v>
      </c>
      <c r="M517" s="116" t="e">
        <f t="shared" si="116"/>
        <v>#DIV/0!</v>
      </c>
    </row>
    <row r="518" spans="2:13" x14ac:dyDescent="0.2">
      <c r="B518" s="11"/>
      <c r="C518" s="11"/>
      <c r="D518" s="11"/>
      <c r="E518" s="11"/>
      <c r="F518" s="11"/>
      <c r="G518" s="11"/>
      <c r="H518" s="11"/>
      <c r="I518" s="11"/>
      <c r="J518" s="11"/>
      <c r="K518" s="11"/>
      <c r="L518" s="11"/>
      <c r="M518" s="11"/>
    </row>
    <row r="519" spans="2:13" ht="15.75" thickBot="1" x14ac:dyDescent="0.3">
      <c r="B519" s="9" t="s">
        <v>126</v>
      </c>
      <c r="C519" s="26" t="str">
        <f>IF($M$1="English",TitleTable!C$5,TitleTable!B$5)</f>
        <v>Oil:</v>
      </c>
      <c r="D519" s="28">
        <f>D506</f>
        <v>0</v>
      </c>
      <c r="E519" s="28"/>
      <c r="F519" s="26" t="str">
        <f>IF($M$1="English",TitleTable!C$18,TitleTable!B$18)</f>
        <v>Date:</v>
      </c>
      <c r="G519" s="29"/>
      <c r="H519" s="30"/>
      <c r="I519" s="26" t="str">
        <f>IF($M$1="English",TitleTable!C$21,TitleTable!B$21)</f>
        <v>Oil temperature</v>
      </c>
      <c r="K519" s="27">
        <v>80</v>
      </c>
      <c r="L519" s="94" t="s">
        <v>106</v>
      </c>
      <c r="M519" s="31" t="str">
        <f>IF(OR(MAX(D523:M523)&gt;81,MIN(D523:M523)&lt;79),"O/Temp error","")</f>
        <v>O/Temp error</v>
      </c>
    </row>
    <row r="520" spans="2:13" ht="15" thickBot="1" x14ac:dyDescent="0.25">
      <c r="B520" s="58" t="str">
        <f>IF($M$1="English",TitleTable!C$6,TitleTable!B$6)</f>
        <v>Speed</v>
      </c>
      <c r="C520" s="117" t="s">
        <v>35</v>
      </c>
      <c r="D520" s="59">
        <v>650</v>
      </c>
      <c r="E520" s="60">
        <v>800</v>
      </c>
      <c r="F520" s="60">
        <v>1000</v>
      </c>
      <c r="G520" s="60">
        <v>1200</v>
      </c>
      <c r="H520" s="60">
        <v>1400</v>
      </c>
      <c r="I520" s="60">
        <v>1600</v>
      </c>
      <c r="J520" s="60">
        <v>1800</v>
      </c>
      <c r="K520" s="60">
        <v>2000</v>
      </c>
      <c r="L520" s="60">
        <v>2400</v>
      </c>
      <c r="M520" s="61">
        <v>2800</v>
      </c>
    </row>
    <row r="521" spans="2:13" x14ac:dyDescent="0.2">
      <c r="B521" s="62" t="str">
        <f>IF($M$1="English",TitleTable!C$7,TitleTable!B$7)</f>
        <v>Torque</v>
      </c>
      <c r="C521" s="118" t="s">
        <v>268</v>
      </c>
      <c r="D521" s="99"/>
      <c r="E521" s="38"/>
      <c r="F521" s="38"/>
      <c r="G521" s="38"/>
      <c r="H521" s="38"/>
      <c r="I521" s="38"/>
      <c r="J521" s="38"/>
      <c r="K521" s="37"/>
      <c r="L521" s="37"/>
      <c r="M521" s="100"/>
    </row>
    <row r="522" spans="2:13" x14ac:dyDescent="0.2">
      <c r="B522" s="63" t="str">
        <f>IF($M$1="English",TitleTable!C$8,TitleTable!B$8)</f>
        <v>Water outlet</v>
      </c>
      <c r="C522" s="67" t="s">
        <v>263</v>
      </c>
      <c r="D522" s="101"/>
      <c r="E522" s="40"/>
      <c r="F522" s="40"/>
      <c r="G522" s="40"/>
      <c r="H522" s="40"/>
      <c r="I522" s="40"/>
      <c r="J522" s="40"/>
      <c r="K522" s="40"/>
      <c r="L522" s="40"/>
      <c r="M522" s="102"/>
    </row>
    <row r="523" spans="2:13" x14ac:dyDescent="0.2">
      <c r="B523" s="63" t="str">
        <f>IF($M$1="English",TitleTable!C$9,TitleTable!B$9)</f>
        <v>Gallary oil temperature</v>
      </c>
      <c r="C523" s="67" t="s">
        <v>263</v>
      </c>
      <c r="D523" s="101"/>
      <c r="E523" s="40"/>
      <c r="F523" s="40"/>
      <c r="G523" s="41"/>
      <c r="H523" s="40"/>
      <c r="I523" s="40"/>
      <c r="J523" s="40"/>
      <c r="K523" s="40"/>
      <c r="L523" s="40"/>
      <c r="M523" s="102"/>
    </row>
    <row r="524" spans="2:13" ht="15" thickBot="1" x14ac:dyDescent="0.25">
      <c r="B524" s="64" t="str">
        <f>IF($M$1="English",TitleTable!C$10,TitleTable!B$10)</f>
        <v>Oil pressure</v>
      </c>
      <c r="C524" s="68" t="s">
        <v>15</v>
      </c>
      <c r="D524" s="103"/>
      <c r="E524" s="43"/>
      <c r="F524" s="43"/>
      <c r="G524" s="43"/>
      <c r="H524" s="43"/>
      <c r="I524" s="44"/>
      <c r="J524" s="44"/>
      <c r="K524" s="43"/>
      <c r="L524" s="43"/>
      <c r="M524" s="104"/>
    </row>
    <row r="525" spans="2:13" x14ac:dyDescent="0.2">
      <c r="B525" s="65" t="str">
        <f>IF($M$1="English",TitleTable!C$11,TitleTable!B$11)</f>
        <v>Room temperature</v>
      </c>
      <c r="C525" s="66" t="s">
        <v>263</v>
      </c>
      <c r="D525" s="105"/>
      <c r="E525" s="46"/>
      <c r="F525" s="46"/>
      <c r="G525" s="46"/>
      <c r="H525" s="46"/>
      <c r="I525" s="46"/>
      <c r="J525" s="46"/>
      <c r="K525" s="46"/>
      <c r="L525" s="46"/>
      <c r="M525" s="106"/>
    </row>
    <row r="526" spans="2:13" x14ac:dyDescent="0.2">
      <c r="B526" s="63" t="str">
        <f>IF($M$1="English",TitleTable!C$12,TitleTable!B$12)</f>
        <v>Relative humidity</v>
      </c>
      <c r="C526" s="67" t="s">
        <v>265</v>
      </c>
      <c r="D526" s="107"/>
      <c r="E526" s="48"/>
      <c r="F526" s="48"/>
      <c r="G526" s="48"/>
      <c r="H526" s="48"/>
      <c r="I526" s="48"/>
      <c r="J526" s="48"/>
      <c r="K526" s="48"/>
      <c r="L526" s="48"/>
      <c r="M526" s="108"/>
    </row>
    <row r="527" spans="2:13" ht="15" thickBot="1" x14ac:dyDescent="0.25">
      <c r="B527" s="64" t="str">
        <f>IF($M$1="English",TitleTable!C$13,TitleTable!B$13)</f>
        <v>Atmospheric pressure</v>
      </c>
      <c r="C527" s="68" t="s">
        <v>17</v>
      </c>
      <c r="D527" s="109"/>
      <c r="E527" s="50"/>
      <c r="F527" s="50"/>
      <c r="G527" s="50"/>
      <c r="H527" s="50"/>
      <c r="I527" s="50"/>
      <c r="J527" s="50"/>
      <c r="K527" s="50"/>
      <c r="L527" s="50"/>
      <c r="M527" s="110"/>
    </row>
    <row r="528" spans="2:13" ht="15" thickBot="1" x14ac:dyDescent="0.25">
      <c r="B528" s="51" t="str">
        <f>IF($M$1="English",TitleTable!C$14,TitleTable!B$14)</f>
        <v>Absolute humidity</v>
      </c>
      <c r="C528" s="97" t="s">
        <v>19</v>
      </c>
      <c r="D528" s="111">
        <f>D525+273.15</f>
        <v>273.14999999999998</v>
      </c>
      <c r="E528" s="52">
        <f t="shared" ref="E528:M528" si="117">E525+273.15</f>
        <v>273.14999999999998</v>
      </c>
      <c r="F528" s="52">
        <f t="shared" si="117"/>
        <v>273.14999999999998</v>
      </c>
      <c r="G528" s="52">
        <f t="shared" si="117"/>
        <v>273.14999999999998</v>
      </c>
      <c r="H528" s="52">
        <f t="shared" si="117"/>
        <v>273.14999999999998</v>
      </c>
      <c r="I528" s="52">
        <f t="shared" si="117"/>
        <v>273.14999999999998</v>
      </c>
      <c r="J528" s="52">
        <f t="shared" si="117"/>
        <v>273.14999999999998</v>
      </c>
      <c r="K528" s="52">
        <f t="shared" si="117"/>
        <v>273.14999999999998</v>
      </c>
      <c r="L528" s="52">
        <f t="shared" si="117"/>
        <v>273.14999999999998</v>
      </c>
      <c r="M528" s="112">
        <f t="shared" si="117"/>
        <v>273.14999999999998</v>
      </c>
    </row>
    <row r="529" spans="2:13" ht="16.5" x14ac:dyDescent="0.2">
      <c r="B529" s="53" t="str">
        <f>IF($M$1="English",TitleTable!C$15,TitleTable!B$15)</f>
        <v>Air density</v>
      </c>
      <c r="C529" s="54" t="s">
        <v>269</v>
      </c>
      <c r="D529" s="113" t="e">
        <f>(1.2931*273.15/(D528))*(D527/1013.25)*(1-0.378*(D526/100)*(EXP(-6096.9385*(D528)^-1+21.2409642-2.711193*10^-2*(D528)+1.673952*10^-5*(D528)^2+2.433502*LN((D528))))/100/D527)</f>
        <v>#DIV/0!</v>
      </c>
      <c r="E529" s="55" t="e">
        <f t="shared" ref="E529:M529" si="118">(1.2931*273.15/(E528))*(E527/1013.25)*(1-0.378*(E526/100)*(EXP(-6096.9385*(E528)^-1+21.2409642-2.711193*10^-2*(E528)+1.673952*10^-5*(E528)^2+2.433502*LN((E528))))/100/E527)</f>
        <v>#DIV/0!</v>
      </c>
      <c r="F529" s="55" t="e">
        <f t="shared" si="118"/>
        <v>#DIV/0!</v>
      </c>
      <c r="G529" s="55" t="e">
        <f t="shared" si="118"/>
        <v>#DIV/0!</v>
      </c>
      <c r="H529" s="55" t="e">
        <f t="shared" si="118"/>
        <v>#DIV/0!</v>
      </c>
      <c r="I529" s="55" t="e">
        <f t="shared" si="118"/>
        <v>#DIV/0!</v>
      </c>
      <c r="J529" s="55" t="e">
        <f t="shared" si="118"/>
        <v>#DIV/0!</v>
      </c>
      <c r="K529" s="55" t="e">
        <f t="shared" si="118"/>
        <v>#DIV/0!</v>
      </c>
      <c r="L529" s="55" t="e">
        <f t="shared" si="118"/>
        <v>#DIV/0!</v>
      </c>
      <c r="M529" s="114" t="e">
        <f t="shared" si="118"/>
        <v>#DIV/0!</v>
      </c>
    </row>
    <row r="530" spans="2:13" ht="15.75" thickBot="1" x14ac:dyDescent="0.2">
      <c r="B530" s="56" t="str">
        <f>IF($M$1="English",TitleTable!C$16,TitleTable!B$16)</f>
        <v>Adjusted torque by air density</v>
      </c>
      <c r="C530" s="98" t="s">
        <v>34</v>
      </c>
      <c r="D530" s="115" t="e">
        <f t="shared" ref="D530:M530" si="119">((1.175-D529)*IF(OR($K519=80,$K519="80℃"),D$8,D$7))+D521</f>
        <v>#DIV/0!</v>
      </c>
      <c r="E530" s="57" t="e">
        <f t="shared" si="119"/>
        <v>#DIV/0!</v>
      </c>
      <c r="F530" s="57" t="e">
        <f t="shared" si="119"/>
        <v>#DIV/0!</v>
      </c>
      <c r="G530" s="57" t="e">
        <f t="shared" si="119"/>
        <v>#DIV/0!</v>
      </c>
      <c r="H530" s="57" t="e">
        <f t="shared" si="119"/>
        <v>#DIV/0!</v>
      </c>
      <c r="I530" s="57" t="e">
        <f t="shared" si="119"/>
        <v>#DIV/0!</v>
      </c>
      <c r="J530" s="57" t="e">
        <f t="shared" si="119"/>
        <v>#DIV/0!</v>
      </c>
      <c r="K530" s="57" t="e">
        <f t="shared" si="119"/>
        <v>#DIV/0!</v>
      </c>
      <c r="L530" s="57" t="e">
        <f t="shared" si="119"/>
        <v>#DIV/0!</v>
      </c>
      <c r="M530" s="116" t="e">
        <f t="shared" si="119"/>
        <v>#DIV/0!</v>
      </c>
    </row>
    <row r="532" spans="2:13" ht="15.75" thickBot="1" x14ac:dyDescent="0.3">
      <c r="B532" s="9" t="s">
        <v>128</v>
      </c>
      <c r="C532" s="26" t="str">
        <f>IF($M$1="English",TitleTable!C$5,TitleTable!B$5)</f>
        <v>Oil:</v>
      </c>
      <c r="D532" s="27" t="s">
        <v>1</v>
      </c>
      <c r="E532" s="28"/>
      <c r="F532" s="26" t="str">
        <f>IF($M$1="English",TitleTable!C$18,TitleTable!B$18)</f>
        <v>Date:</v>
      </c>
      <c r="G532" s="29"/>
      <c r="H532" s="30"/>
      <c r="I532" s="26" t="str">
        <f>IF($M$1="English",TitleTable!C$21,TitleTable!B$21)</f>
        <v>Oil temperature</v>
      </c>
      <c r="K532" s="27">
        <v>50</v>
      </c>
      <c r="L532" s="94" t="s">
        <v>106</v>
      </c>
      <c r="M532" s="31" t="str">
        <f>IF(OR(MAX(D536:M536)&gt;51,MIN(D536:M536)&lt;49),"O/Temp error","")</f>
        <v>O/Temp error</v>
      </c>
    </row>
    <row r="533" spans="2:13" ht="15" thickBot="1" x14ac:dyDescent="0.25">
      <c r="B533" s="32" t="str">
        <f>IF($M$1="English",TitleTable!C$6,TitleTable!B$6)</f>
        <v>Speed</v>
      </c>
      <c r="C533" s="95" t="s">
        <v>36</v>
      </c>
      <c r="D533" s="33">
        <v>650</v>
      </c>
      <c r="E533" s="34">
        <v>800</v>
      </c>
      <c r="F533" s="34">
        <v>1000</v>
      </c>
      <c r="G533" s="34">
        <v>1200</v>
      </c>
      <c r="H533" s="34">
        <v>1400</v>
      </c>
      <c r="I533" s="34">
        <v>1600</v>
      </c>
      <c r="J533" s="34">
        <v>1800</v>
      </c>
      <c r="K533" s="34">
        <v>2000</v>
      </c>
      <c r="L533" s="34">
        <v>2400</v>
      </c>
      <c r="M533" s="35">
        <v>2800</v>
      </c>
    </row>
    <row r="534" spans="2:13" x14ac:dyDescent="0.2">
      <c r="B534" s="36" t="str">
        <f>IF($M$1="English",TitleTable!C$7,TitleTable!B$7)</f>
        <v>Torque</v>
      </c>
      <c r="C534" s="96" t="s">
        <v>268</v>
      </c>
      <c r="D534" s="99"/>
      <c r="E534" s="38"/>
      <c r="F534" s="38"/>
      <c r="G534" s="38"/>
      <c r="H534" s="38"/>
      <c r="I534" s="38"/>
      <c r="J534" s="38"/>
      <c r="K534" s="37"/>
      <c r="L534" s="37"/>
      <c r="M534" s="100"/>
    </row>
    <row r="535" spans="2:13" ht="15" x14ac:dyDescent="0.2">
      <c r="B535" s="39" t="str">
        <f>IF($M$1="English",TitleTable!C$8,TitleTable!B$8)</f>
        <v>Water outlet</v>
      </c>
      <c r="C535" s="162" t="s">
        <v>264</v>
      </c>
      <c r="D535" s="101"/>
      <c r="E535" s="40"/>
      <c r="F535" s="40"/>
      <c r="G535" s="40"/>
      <c r="H535" s="40"/>
      <c r="I535" s="40"/>
      <c r="J535" s="40"/>
      <c r="K535" s="40"/>
      <c r="L535" s="40"/>
      <c r="M535" s="102"/>
    </row>
    <row r="536" spans="2:13" ht="15" x14ac:dyDescent="0.2">
      <c r="B536" s="39" t="str">
        <f>IF($M$1="English",TitleTable!C$9,TitleTable!B$9)</f>
        <v>Gallary oil temperature</v>
      </c>
      <c r="C536" s="161" t="s">
        <v>264</v>
      </c>
      <c r="D536" s="101"/>
      <c r="E536" s="40"/>
      <c r="F536" s="40"/>
      <c r="G536" s="41"/>
      <c r="H536" s="40"/>
      <c r="I536" s="40"/>
      <c r="J536" s="40"/>
      <c r="K536" s="40"/>
      <c r="L536" s="40"/>
      <c r="M536" s="102"/>
    </row>
    <row r="537" spans="2:13" ht="15" thickBot="1" x14ac:dyDescent="0.25">
      <c r="B537" s="42" t="str">
        <f>IF($M$1="English",TitleTable!C$10,TitleTable!B$10)</f>
        <v>Oil pressure</v>
      </c>
      <c r="C537" s="49" t="s">
        <v>16</v>
      </c>
      <c r="D537" s="103"/>
      <c r="E537" s="43"/>
      <c r="F537" s="43"/>
      <c r="G537" s="43"/>
      <c r="H537" s="43"/>
      <c r="I537" s="44"/>
      <c r="J537" s="44"/>
      <c r="K537" s="43"/>
      <c r="L537" s="43"/>
      <c r="M537" s="104"/>
    </row>
    <row r="538" spans="2:13" ht="15" x14ac:dyDescent="0.2">
      <c r="B538" s="45" t="str">
        <f>IF($M$1="English",TitleTable!C$11,TitleTable!B$11)</f>
        <v>Room temperature</v>
      </c>
      <c r="C538" s="161" t="s">
        <v>264</v>
      </c>
      <c r="D538" s="105"/>
      <c r="E538" s="46"/>
      <c r="F538" s="46"/>
      <c r="G538" s="46"/>
      <c r="H538" s="46"/>
      <c r="I538" s="46"/>
      <c r="J538" s="46"/>
      <c r="K538" s="46"/>
      <c r="L538" s="46"/>
      <c r="M538" s="106"/>
    </row>
    <row r="539" spans="2:13" x14ac:dyDescent="0.2">
      <c r="B539" s="39" t="str">
        <f>IF($M$1="English",TitleTable!C$12,TitleTable!B$12)</f>
        <v>Relative humidity</v>
      </c>
      <c r="C539" s="47" t="s">
        <v>266</v>
      </c>
      <c r="D539" s="107"/>
      <c r="E539" s="48"/>
      <c r="F539" s="48"/>
      <c r="G539" s="48"/>
      <c r="H539" s="48"/>
      <c r="I539" s="48"/>
      <c r="J539" s="48"/>
      <c r="K539" s="48"/>
      <c r="L539" s="48"/>
      <c r="M539" s="108"/>
    </row>
    <row r="540" spans="2:13" ht="15" thickBot="1" x14ac:dyDescent="0.25">
      <c r="B540" s="42" t="str">
        <f>IF($M$1="English",TitleTable!C$13,TitleTable!B$13)</f>
        <v>Atmospheric pressure</v>
      </c>
      <c r="C540" s="49" t="s">
        <v>18</v>
      </c>
      <c r="D540" s="109"/>
      <c r="E540" s="50"/>
      <c r="F540" s="50"/>
      <c r="G540" s="50"/>
      <c r="H540" s="50"/>
      <c r="I540" s="50"/>
      <c r="J540" s="50"/>
      <c r="K540" s="50"/>
      <c r="L540" s="50"/>
      <c r="M540" s="110"/>
    </row>
    <row r="541" spans="2:13" ht="15" thickBot="1" x14ac:dyDescent="0.25">
      <c r="B541" s="51" t="str">
        <f>IF($M$1="English",TitleTable!C$14,TitleTable!B$14)</f>
        <v>Absolute humidity</v>
      </c>
      <c r="C541" s="97" t="s">
        <v>0</v>
      </c>
      <c r="D541" s="111">
        <f>D538+273.15</f>
        <v>273.14999999999998</v>
      </c>
      <c r="E541" s="52">
        <f t="shared" ref="E541:M541" si="120">E538+273.15</f>
        <v>273.14999999999998</v>
      </c>
      <c r="F541" s="52">
        <f t="shared" si="120"/>
        <v>273.14999999999998</v>
      </c>
      <c r="G541" s="52">
        <f t="shared" si="120"/>
        <v>273.14999999999998</v>
      </c>
      <c r="H541" s="52">
        <f t="shared" si="120"/>
        <v>273.14999999999998</v>
      </c>
      <c r="I541" s="52">
        <f t="shared" si="120"/>
        <v>273.14999999999998</v>
      </c>
      <c r="J541" s="52">
        <f t="shared" si="120"/>
        <v>273.14999999999998</v>
      </c>
      <c r="K541" s="52">
        <f t="shared" si="120"/>
        <v>273.14999999999998</v>
      </c>
      <c r="L541" s="52">
        <f t="shared" si="120"/>
        <v>273.14999999999998</v>
      </c>
      <c r="M541" s="112">
        <f t="shared" si="120"/>
        <v>273.14999999999998</v>
      </c>
    </row>
    <row r="542" spans="2:13" ht="16.5" x14ac:dyDescent="0.2">
      <c r="B542" s="53" t="str">
        <f>IF($M$1="English",TitleTable!C$15,TitleTable!B$15)</f>
        <v>Air density</v>
      </c>
      <c r="C542" s="54" t="s">
        <v>267</v>
      </c>
      <c r="D542" s="113" t="e">
        <f>(1.2931*273.15/(D541))*(D540/1013.25)*(1-0.378*(D539/100)*(EXP(-6096.9385*(D541)^-1+21.2409642-2.711193*10^-2*(D541)+1.673952*10^-5*(D541)^2+2.433502*LN((D541))))/100/D540)</f>
        <v>#DIV/0!</v>
      </c>
      <c r="E542" s="55" t="e">
        <f t="shared" ref="E542:M542" si="121">(1.2931*273.15/(E541))*(E540/1013.25)*(1-0.378*(E539/100)*(EXP(-6096.9385*(E541)^-1+21.2409642-2.711193*10^-2*(E541)+1.673952*10^-5*(E541)^2+2.433502*LN((E541))))/100/E540)</f>
        <v>#DIV/0!</v>
      </c>
      <c r="F542" s="55" t="e">
        <f t="shared" si="121"/>
        <v>#DIV/0!</v>
      </c>
      <c r="G542" s="55" t="e">
        <f t="shared" si="121"/>
        <v>#DIV/0!</v>
      </c>
      <c r="H542" s="55" t="e">
        <f t="shared" si="121"/>
        <v>#DIV/0!</v>
      </c>
      <c r="I542" s="55" t="e">
        <f t="shared" si="121"/>
        <v>#DIV/0!</v>
      </c>
      <c r="J542" s="55" t="e">
        <f t="shared" si="121"/>
        <v>#DIV/0!</v>
      </c>
      <c r="K542" s="55" t="e">
        <f t="shared" si="121"/>
        <v>#DIV/0!</v>
      </c>
      <c r="L542" s="55" t="e">
        <f t="shared" si="121"/>
        <v>#DIV/0!</v>
      </c>
      <c r="M542" s="114" t="e">
        <f t="shared" si="121"/>
        <v>#DIV/0!</v>
      </c>
    </row>
    <row r="543" spans="2:13" ht="15.75" thickBot="1" x14ac:dyDescent="0.2">
      <c r="B543" s="56" t="str">
        <f>IF($M$1="English",TitleTable!C$16,TitleTable!B$16)</f>
        <v>Adjusted torque by air density</v>
      </c>
      <c r="C543" s="98" t="s">
        <v>34</v>
      </c>
      <c r="D543" s="115" t="e">
        <f t="shared" ref="D543:M543" si="122">((1.175-D542)*IF(OR($K532=80,$K532="80℃"),D$8,D$7))+D534</f>
        <v>#DIV/0!</v>
      </c>
      <c r="E543" s="57" t="e">
        <f t="shared" si="122"/>
        <v>#DIV/0!</v>
      </c>
      <c r="F543" s="57" t="e">
        <f t="shared" si="122"/>
        <v>#DIV/0!</v>
      </c>
      <c r="G543" s="57" t="e">
        <f t="shared" si="122"/>
        <v>#DIV/0!</v>
      </c>
      <c r="H543" s="57" t="e">
        <f t="shared" si="122"/>
        <v>#DIV/0!</v>
      </c>
      <c r="I543" s="57" t="e">
        <f t="shared" si="122"/>
        <v>#DIV/0!</v>
      </c>
      <c r="J543" s="57" t="e">
        <f t="shared" si="122"/>
        <v>#DIV/0!</v>
      </c>
      <c r="K543" s="57" t="e">
        <f t="shared" si="122"/>
        <v>#DIV/0!</v>
      </c>
      <c r="L543" s="57" t="e">
        <f t="shared" si="122"/>
        <v>#DIV/0!</v>
      </c>
      <c r="M543" s="116" t="e">
        <f t="shared" si="122"/>
        <v>#DIV/0!</v>
      </c>
    </row>
    <row r="544" spans="2:13" x14ac:dyDescent="0.2">
      <c r="B544" s="11"/>
      <c r="C544" s="11"/>
      <c r="D544" s="11"/>
      <c r="E544" s="11"/>
      <c r="F544" s="11"/>
      <c r="G544" s="11"/>
      <c r="H544" s="11"/>
      <c r="I544" s="11"/>
      <c r="J544" s="11"/>
      <c r="K544" s="11"/>
      <c r="L544" s="11"/>
      <c r="M544" s="11"/>
    </row>
    <row r="545" spans="2:13" ht="15.75" thickBot="1" x14ac:dyDescent="0.3">
      <c r="B545" s="9" t="s">
        <v>130</v>
      </c>
      <c r="C545" s="26" t="str">
        <f>IF($M$1="English",TitleTable!C$5,TitleTable!B$5)</f>
        <v>Oil:</v>
      </c>
      <c r="D545" s="28" t="str">
        <f>D532</f>
        <v>JASO BC</v>
      </c>
      <c r="E545" s="28"/>
      <c r="F545" s="26" t="str">
        <f>IF($M$1="English",TitleTable!C$18,TitleTable!B$18)</f>
        <v>Date:</v>
      </c>
      <c r="G545" s="29"/>
      <c r="H545" s="30"/>
      <c r="I545" s="26" t="str">
        <f>IF($M$1="English",TitleTable!C$21,TitleTable!B$21)</f>
        <v>Oil temperature</v>
      </c>
      <c r="K545" s="27">
        <v>80</v>
      </c>
      <c r="L545" s="94" t="s">
        <v>106</v>
      </c>
      <c r="M545" s="31" t="str">
        <f>IF(OR(MAX(D549:M549)&gt;81,MIN(D549:M549)&lt;79),"O/Temp error","")</f>
        <v>O/Temp error</v>
      </c>
    </row>
    <row r="546" spans="2:13" ht="15" thickBot="1" x14ac:dyDescent="0.25">
      <c r="B546" s="58" t="str">
        <f>IF($M$1="English",TitleTable!C$6,TitleTable!B$6)</f>
        <v>Speed</v>
      </c>
      <c r="C546" s="117" t="s">
        <v>35</v>
      </c>
      <c r="D546" s="59">
        <v>650</v>
      </c>
      <c r="E546" s="60">
        <v>800</v>
      </c>
      <c r="F546" s="60">
        <v>1000</v>
      </c>
      <c r="G546" s="60">
        <v>1200</v>
      </c>
      <c r="H546" s="60">
        <v>1400</v>
      </c>
      <c r="I546" s="60">
        <v>1600</v>
      </c>
      <c r="J546" s="60">
        <v>1800</v>
      </c>
      <c r="K546" s="60">
        <v>2000</v>
      </c>
      <c r="L546" s="60">
        <v>2400</v>
      </c>
      <c r="M546" s="61">
        <v>2800</v>
      </c>
    </row>
    <row r="547" spans="2:13" x14ac:dyDescent="0.2">
      <c r="B547" s="62" t="str">
        <f>IF($M$1="English",TitleTable!C$7,TitleTable!B$7)</f>
        <v>Torque</v>
      </c>
      <c r="C547" s="118" t="s">
        <v>268</v>
      </c>
      <c r="D547" s="99"/>
      <c r="E547" s="38"/>
      <c r="F547" s="38"/>
      <c r="G547" s="38"/>
      <c r="H547" s="38"/>
      <c r="I547" s="38"/>
      <c r="J547" s="38"/>
      <c r="K547" s="37"/>
      <c r="L547" s="37"/>
      <c r="M547" s="100"/>
    </row>
    <row r="548" spans="2:13" x14ac:dyDescent="0.2">
      <c r="B548" s="63" t="str">
        <f>IF($M$1="English",TitleTable!C$8,TitleTable!B$8)</f>
        <v>Water outlet</v>
      </c>
      <c r="C548" s="67" t="s">
        <v>263</v>
      </c>
      <c r="D548" s="101"/>
      <c r="E548" s="40"/>
      <c r="F548" s="40"/>
      <c r="G548" s="40"/>
      <c r="H548" s="40"/>
      <c r="I548" s="40"/>
      <c r="J548" s="40"/>
      <c r="K548" s="40"/>
      <c r="L548" s="40"/>
      <c r="M548" s="102"/>
    </row>
    <row r="549" spans="2:13" x14ac:dyDescent="0.2">
      <c r="B549" s="63" t="str">
        <f>IF($M$1="English",TitleTable!C$9,TitleTable!B$9)</f>
        <v>Gallary oil temperature</v>
      </c>
      <c r="C549" s="67" t="s">
        <v>263</v>
      </c>
      <c r="D549" s="101"/>
      <c r="E549" s="40"/>
      <c r="F549" s="40"/>
      <c r="G549" s="41"/>
      <c r="H549" s="40"/>
      <c r="I549" s="40"/>
      <c r="J549" s="40"/>
      <c r="K549" s="40"/>
      <c r="L549" s="40"/>
      <c r="M549" s="102"/>
    </row>
    <row r="550" spans="2:13" ht="15" thickBot="1" x14ac:dyDescent="0.25">
      <c r="B550" s="64" t="str">
        <f>IF($M$1="English",TitleTable!C$10,TitleTable!B$10)</f>
        <v>Oil pressure</v>
      </c>
      <c r="C550" s="68" t="s">
        <v>15</v>
      </c>
      <c r="D550" s="103"/>
      <c r="E550" s="43"/>
      <c r="F550" s="43"/>
      <c r="G550" s="43"/>
      <c r="H550" s="43"/>
      <c r="I550" s="44"/>
      <c r="J550" s="44"/>
      <c r="K550" s="43"/>
      <c r="L550" s="43"/>
      <c r="M550" s="104"/>
    </row>
    <row r="551" spans="2:13" x14ac:dyDescent="0.2">
      <c r="B551" s="65" t="str">
        <f>IF($M$1="English",TitleTable!C$11,TitleTable!B$11)</f>
        <v>Room temperature</v>
      </c>
      <c r="C551" s="66" t="s">
        <v>263</v>
      </c>
      <c r="D551" s="105"/>
      <c r="E551" s="46"/>
      <c r="F551" s="46"/>
      <c r="G551" s="46"/>
      <c r="H551" s="46"/>
      <c r="I551" s="46"/>
      <c r="J551" s="46"/>
      <c r="K551" s="46"/>
      <c r="L551" s="46"/>
      <c r="M551" s="106"/>
    </row>
    <row r="552" spans="2:13" x14ac:dyDescent="0.2">
      <c r="B552" s="63" t="str">
        <f>IF($M$1="English",TitleTable!C$12,TitleTable!B$12)</f>
        <v>Relative humidity</v>
      </c>
      <c r="C552" s="67" t="s">
        <v>265</v>
      </c>
      <c r="D552" s="107"/>
      <c r="E552" s="48"/>
      <c r="F552" s="48"/>
      <c r="G552" s="48"/>
      <c r="H552" s="48"/>
      <c r="I552" s="48"/>
      <c r="J552" s="48"/>
      <c r="K552" s="48"/>
      <c r="L552" s="48"/>
      <c r="M552" s="108"/>
    </row>
    <row r="553" spans="2:13" ht="15" thickBot="1" x14ac:dyDescent="0.25">
      <c r="B553" s="64" t="str">
        <f>IF($M$1="English",TitleTable!C$13,TitleTable!B$13)</f>
        <v>Atmospheric pressure</v>
      </c>
      <c r="C553" s="68" t="s">
        <v>17</v>
      </c>
      <c r="D553" s="109"/>
      <c r="E553" s="50"/>
      <c r="F553" s="50"/>
      <c r="G553" s="50"/>
      <c r="H553" s="50"/>
      <c r="I553" s="50"/>
      <c r="J553" s="50"/>
      <c r="K553" s="50"/>
      <c r="L553" s="50"/>
      <c r="M553" s="110"/>
    </row>
    <row r="554" spans="2:13" ht="15" thickBot="1" x14ac:dyDescent="0.25">
      <c r="B554" s="51" t="str">
        <f>IF($M$1="English",TitleTable!C$14,TitleTable!B$14)</f>
        <v>Absolute humidity</v>
      </c>
      <c r="C554" s="97" t="s">
        <v>19</v>
      </c>
      <c r="D554" s="111">
        <f>D551+273.15</f>
        <v>273.14999999999998</v>
      </c>
      <c r="E554" s="52">
        <f t="shared" ref="E554:M554" si="123">E551+273.15</f>
        <v>273.14999999999998</v>
      </c>
      <c r="F554" s="52">
        <f t="shared" si="123"/>
        <v>273.14999999999998</v>
      </c>
      <c r="G554" s="52">
        <f t="shared" si="123"/>
        <v>273.14999999999998</v>
      </c>
      <c r="H554" s="52">
        <f t="shared" si="123"/>
        <v>273.14999999999998</v>
      </c>
      <c r="I554" s="52">
        <f t="shared" si="123"/>
        <v>273.14999999999998</v>
      </c>
      <c r="J554" s="52">
        <f t="shared" si="123"/>
        <v>273.14999999999998</v>
      </c>
      <c r="K554" s="52">
        <f t="shared" si="123"/>
        <v>273.14999999999998</v>
      </c>
      <c r="L554" s="52">
        <f t="shared" si="123"/>
        <v>273.14999999999998</v>
      </c>
      <c r="M554" s="112">
        <f t="shared" si="123"/>
        <v>273.14999999999998</v>
      </c>
    </row>
    <row r="555" spans="2:13" ht="16.5" x14ac:dyDescent="0.2">
      <c r="B555" s="53" t="str">
        <f>IF($M$1="English",TitleTable!C$15,TitleTable!B$15)</f>
        <v>Air density</v>
      </c>
      <c r="C555" s="54" t="s">
        <v>269</v>
      </c>
      <c r="D555" s="113" t="e">
        <f>(1.2931*273.15/(D554))*(D553/1013.25)*(1-0.378*(D552/100)*(EXP(-6096.9385*(D554)^-1+21.2409642-2.711193*10^-2*(D554)+1.673952*10^-5*(D554)^2+2.433502*LN((D554))))/100/D553)</f>
        <v>#DIV/0!</v>
      </c>
      <c r="E555" s="55" t="e">
        <f t="shared" ref="E555:M555" si="124">(1.2931*273.15/(E554))*(E553/1013.25)*(1-0.378*(E552/100)*(EXP(-6096.9385*(E554)^-1+21.2409642-2.711193*10^-2*(E554)+1.673952*10^-5*(E554)^2+2.433502*LN((E554))))/100/E553)</f>
        <v>#DIV/0!</v>
      </c>
      <c r="F555" s="55" t="e">
        <f t="shared" si="124"/>
        <v>#DIV/0!</v>
      </c>
      <c r="G555" s="55" t="e">
        <f t="shared" si="124"/>
        <v>#DIV/0!</v>
      </c>
      <c r="H555" s="55" t="e">
        <f t="shared" si="124"/>
        <v>#DIV/0!</v>
      </c>
      <c r="I555" s="55" t="e">
        <f t="shared" si="124"/>
        <v>#DIV/0!</v>
      </c>
      <c r="J555" s="55" t="e">
        <f t="shared" si="124"/>
        <v>#DIV/0!</v>
      </c>
      <c r="K555" s="55" t="e">
        <f t="shared" si="124"/>
        <v>#DIV/0!</v>
      </c>
      <c r="L555" s="55" t="e">
        <f t="shared" si="124"/>
        <v>#DIV/0!</v>
      </c>
      <c r="M555" s="114" t="e">
        <f t="shared" si="124"/>
        <v>#DIV/0!</v>
      </c>
    </row>
    <row r="556" spans="2:13" ht="15.75" thickBot="1" x14ac:dyDescent="0.2">
      <c r="B556" s="56" t="str">
        <f>IF($M$1="English",TitleTable!C$16,TitleTable!B$16)</f>
        <v>Adjusted torque by air density</v>
      </c>
      <c r="C556" s="98" t="s">
        <v>34</v>
      </c>
      <c r="D556" s="115" t="e">
        <f t="shared" ref="D556:M556" si="125">((1.175-D555)*IF(OR($K545=80,$K545="80℃"),D$8,D$7))+D547</f>
        <v>#DIV/0!</v>
      </c>
      <c r="E556" s="57" t="e">
        <f t="shared" si="125"/>
        <v>#DIV/0!</v>
      </c>
      <c r="F556" s="57" t="e">
        <f t="shared" si="125"/>
        <v>#DIV/0!</v>
      </c>
      <c r="G556" s="57" t="e">
        <f t="shared" si="125"/>
        <v>#DIV/0!</v>
      </c>
      <c r="H556" s="57" t="e">
        <f t="shared" si="125"/>
        <v>#DIV/0!</v>
      </c>
      <c r="I556" s="57" t="e">
        <f t="shared" si="125"/>
        <v>#DIV/0!</v>
      </c>
      <c r="J556" s="57" t="e">
        <f t="shared" si="125"/>
        <v>#DIV/0!</v>
      </c>
      <c r="K556" s="57" t="e">
        <f t="shared" si="125"/>
        <v>#DIV/0!</v>
      </c>
      <c r="L556" s="57" t="e">
        <f t="shared" si="125"/>
        <v>#DIV/0!</v>
      </c>
      <c r="M556" s="116" t="e">
        <f t="shared" si="125"/>
        <v>#DIV/0!</v>
      </c>
    </row>
    <row r="558" spans="2:13" ht="15.75" thickBot="1" x14ac:dyDescent="0.3">
      <c r="B558" s="9" t="s">
        <v>132</v>
      </c>
      <c r="C558" s="26" t="str">
        <f>IF($M$1="English",TitleTable!C$5,TitleTable!B$5)</f>
        <v>Oil:</v>
      </c>
      <c r="D558" s="78"/>
      <c r="E558" s="28"/>
      <c r="F558" s="26" t="str">
        <f>IF($M$1="English",TitleTable!C$18,TitleTable!B$18)</f>
        <v>Date:</v>
      </c>
      <c r="G558" s="29"/>
      <c r="H558" s="30"/>
      <c r="I558" s="26" t="str">
        <f>IF($M$1="English",TitleTable!C$21,TitleTable!B$21)</f>
        <v>Oil temperature</v>
      </c>
      <c r="K558" s="27">
        <v>50</v>
      </c>
      <c r="L558" s="94" t="s">
        <v>106</v>
      </c>
      <c r="M558" s="31" t="str">
        <f>IF(OR(MAX(D562:M562)&gt;51,MIN(D562:M562)&lt;49),"O/Temp error","")</f>
        <v>O/Temp error</v>
      </c>
    </row>
    <row r="559" spans="2:13" ht="15" thickBot="1" x14ac:dyDescent="0.25">
      <c r="B559" s="32" t="str">
        <f>IF($M$1="English",TitleTable!C$6,TitleTable!B$6)</f>
        <v>Speed</v>
      </c>
      <c r="C559" s="95" t="s">
        <v>36</v>
      </c>
      <c r="D559" s="33">
        <v>650</v>
      </c>
      <c r="E559" s="34">
        <v>800</v>
      </c>
      <c r="F559" s="34">
        <v>1000</v>
      </c>
      <c r="G559" s="34">
        <v>1200</v>
      </c>
      <c r="H559" s="34">
        <v>1400</v>
      </c>
      <c r="I559" s="34">
        <v>1600</v>
      </c>
      <c r="J559" s="34">
        <v>1800</v>
      </c>
      <c r="K559" s="34">
        <v>2000</v>
      </c>
      <c r="L559" s="34">
        <v>2400</v>
      </c>
      <c r="M559" s="35">
        <v>2800</v>
      </c>
    </row>
    <row r="560" spans="2:13" x14ac:dyDescent="0.2">
      <c r="B560" s="36" t="str">
        <f>IF($M$1="English",TitleTable!C$7,TitleTable!B$7)</f>
        <v>Torque</v>
      </c>
      <c r="C560" s="96" t="s">
        <v>268</v>
      </c>
      <c r="D560" s="99"/>
      <c r="E560" s="38"/>
      <c r="F560" s="38"/>
      <c r="G560" s="38"/>
      <c r="H560" s="38"/>
      <c r="I560" s="38"/>
      <c r="J560" s="38"/>
      <c r="K560" s="37"/>
      <c r="L560" s="37"/>
      <c r="M560" s="100"/>
    </row>
    <row r="561" spans="2:13" ht="15" x14ac:dyDescent="0.2">
      <c r="B561" s="39" t="str">
        <f>IF($M$1="English",TitleTable!C$8,TitleTable!B$8)</f>
        <v>Water outlet</v>
      </c>
      <c r="C561" s="162" t="s">
        <v>264</v>
      </c>
      <c r="D561" s="101"/>
      <c r="E561" s="40"/>
      <c r="F561" s="40"/>
      <c r="G561" s="40"/>
      <c r="H561" s="40"/>
      <c r="I561" s="40"/>
      <c r="J561" s="40"/>
      <c r="K561" s="40"/>
      <c r="L561" s="40"/>
      <c r="M561" s="102"/>
    </row>
    <row r="562" spans="2:13" ht="15" x14ac:dyDescent="0.2">
      <c r="B562" s="39" t="str">
        <f>IF($M$1="English",TitleTable!C$9,TitleTable!B$9)</f>
        <v>Gallary oil temperature</v>
      </c>
      <c r="C562" s="161" t="s">
        <v>264</v>
      </c>
      <c r="D562" s="101"/>
      <c r="E562" s="40"/>
      <c r="F562" s="40"/>
      <c r="G562" s="41"/>
      <c r="H562" s="40"/>
      <c r="I562" s="40"/>
      <c r="J562" s="40"/>
      <c r="K562" s="40"/>
      <c r="L562" s="40"/>
      <c r="M562" s="102"/>
    </row>
    <row r="563" spans="2:13" ht="15" thickBot="1" x14ac:dyDescent="0.25">
      <c r="B563" s="42" t="str">
        <f>IF($M$1="English",TitleTable!C$10,TitleTable!B$10)</f>
        <v>Oil pressure</v>
      </c>
      <c r="C563" s="49" t="s">
        <v>16</v>
      </c>
      <c r="D563" s="103"/>
      <c r="E563" s="43"/>
      <c r="F563" s="43"/>
      <c r="G563" s="43"/>
      <c r="H563" s="43"/>
      <c r="I563" s="44"/>
      <c r="J563" s="44"/>
      <c r="K563" s="43"/>
      <c r="L563" s="43"/>
      <c r="M563" s="104"/>
    </row>
    <row r="564" spans="2:13" ht="15" x14ac:dyDescent="0.2">
      <c r="B564" s="45" t="str">
        <f>IF($M$1="English",TitleTable!C$11,TitleTable!B$11)</f>
        <v>Room temperature</v>
      </c>
      <c r="C564" s="161" t="s">
        <v>264</v>
      </c>
      <c r="D564" s="105"/>
      <c r="E564" s="46"/>
      <c r="F564" s="46"/>
      <c r="G564" s="46"/>
      <c r="H564" s="46"/>
      <c r="I564" s="46"/>
      <c r="J564" s="46"/>
      <c r="K564" s="46"/>
      <c r="L564" s="46"/>
      <c r="M564" s="106"/>
    </row>
    <row r="565" spans="2:13" x14ac:dyDescent="0.2">
      <c r="B565" s="39" t="str">
        <f>IF($M$1="English",TitleTable!C$12,TitleTable!B$12)</f>
        <v>Relative humidity</v>
      </c>
      <c r="C565" s="47" t="s">
        <v>266</v>
      </c>
      <c r="D565" s="107"/>
      <c r="E565" s="48"/>
      <c r="F565" s="48"/>
      <c r="G565" s="48"/>
      <c r="H565" s="48"/>
      <c r="I565" s="48"/>
      <c r="J565" s="48"/>
      <c r="K565" s="48"/>
      <c r="L565" s="48"/>
      <c r="M565" s="108"/>
    </row>
    <row r="566" spans="2:13" ht="15" thickBot="1" x14ac:dyDescent="0.25">
      <c r="B566" s="42" t="str">
        <f>IF($M$1="English",TitleTable!C$13,TitleTable!B$13)</f>
        <v>Atmospheric pressure</v>
      </c>
      <c r="C566" s="49" t="s">
        <v>18</v>
      </c>
      <c r="D566" s="109"/>
      <c r="E566" s="50"/>
      <c r="F566" s="50"/>
      <c r="G566" s="50"/>
      <c r="H566" s="50"/>
      <c r="I566" s="50"/>
      <c r="J566" s="50"/>
      <c r="K566" s="50"/>
      <c r="L566" s="50"/>
      <c r="M566" s="110"/>
    </row>
    <row r="567" spans="2:13" ht="15" thickBot="1" x14ac:dyDescent="0.25">
      <c r="B567" s="51" t="str">
        <f>IF($M$1="English",TitleTable!C$14,TitleTable!B$14)</f>
        <v>Absolute humidity</v>
      </c>
      <c r="C567" s="97" t="s">
        <v>0</v>
      </c>
      <c r="D567" s="111">
        <f>D564+273.15</f>
        <v>273.14999999999998</v>
      </c>
      <c r="E567" s="52">
        <f t="shared" ref="E567:M567" si="126">E564+273.15</f>
        <v>273.14999999999998</v>
      </c>
      <c r="F567" s="52">
        <f t="shared" si="126"/>
        <v>273.14999999999998</v>
      </c>
      <c r="G567" s="52">
        <f t="shared" si="126"/>
        <v>273.14999999999998</v>
      </c>
      <c r="H567" s="52">
        <f t="shared" si="126"/>
        <v>273.14999999999998</v>
      </c>
      <c r="I567" s="52">
        <f t="shared" si="126"/>
        <v>273.14999999999998</v>
      </c>
      <c r="J567" s="52">
        <f t="shared" si="126"/>
        <v>273.14999999999998</v>
      </c>
      <c r="K567" s="52">
        <f t="shared" si="126"/>
        <v>273.14999999999998</v>
      </c>
      <c r="L567" s="52">
        <f t="shared" si="126"/>
        <v>273.14999999999998</v>
      </c>
      <c r="M567" s="112">
        <f t="shared" si="126"/>
        <v>273.14999999999998</v>
      </c>
    </row>
    <row r="568" spans="2:13" ht="16.5" x14ac:dyDescent="0.2">
      <c r="B568" s="53" t="str">
        <f>IF($M$1="English",TitleTable!C$15,TitleTable!B$15)</f>
        <v>Air density</v>
      </c>
      <c r="C568" s="54" t="s">
        <v>267</v>
      </c>
      <c r="D568" s="113" t="e">
        <f>(1.2931*273.15/(D567))*(D566/1013.25)*(1-0.378*(D565/100)*(EXP(-6096.9385*(D567)^-1+21.2409642-2.711193*10^-2*(D567)+1.673952*10^-5*(D567)^2+2.433502*LN((D567))))/100/D566)</f>
        <v>#DIV/0!</v>
      </c>
      <c r="E568" s="55" t="e">
        <f t="shared" ref="E568:M568" si="127">(1.2931*273.15/(E567))*(E566/1013.25)*(1-0.378*(E565/100)*(EXP(-6096.9385*(E567)^-1+21.2409642-2.711193*10^-2*(E567)+1.673952*10^-5*(E567)^2+2.433502*LN((E567))))/100/E566)</f>
        <v>#DIV/0!</v>
      </c>
      <c r="F568" s="55" t="e">
        <f t="shared" si="127"/>
        <v>#DIV/0!</v>
      </c>
      <c r="G568" s="55" t="e">
        <f t="shared" si="127"/>
        <v>#DIV/0!</v>
      </c>
      <c r="H568" s="55" t="e">
        <f t="shared" si="127"/>
        <v>#DIV/0!</v>
      </c>
      <c r="I568" s="55" t="e">
        <f t="shared" si="127"/>
        <v>#DIV/0!</v>
      </c>
      <c r="J568" s="55" t="e">
        <f t="shared" si="127"/>
        <v>#DIV/0!</v>
      </c>
      <c r="K568" s="55" t="e">
        <f t="shared" si="127"/>
        <v>#DIV/0!</v>
      </c>
      <c r="L568" s="55" t="e">
        <f t="shared" si="127"/>
        <v>#DIV/0!</v>
      </c>
      <c r="M568" s="114" t="e">
        <f t="shared" si="127"/>
        <v>#DIV/0!</v>
      </c>
    </row>
    <row r="569" spans="2:13" ht="15.75" thickBot="1" x14ac:dyDescent="0.2">
      <c r="B569" s="56" t="str">
        <f>IF($M$1="English",TitleTable!C$16,TitleTable!B$16)</f>
        <v>Adjusted torque by air density</v>
      </c>
      <c r="C569" s="98" t="s">
        <v>34</v>
      </c>
      <c r="D569" s="115" t="e">
        <f t="shared" ref="D569:M569" si="128">((1.175-D568)*IF(OR($K558=80,$K558="80℃"),D$8,D$7))+D560</f>
        <v>#DIV/0!</v>
      </c>
      <c r="E569" s="57" t="e">
        <f t="shared" si="128"/>
        <v>#DIV/0!</v>
      </c>
      <c r="F569" s="57" t="e">
        <f t="shared" si="128"/>
        <v>#DIV/0!</v>
      </c>
      <c r="G569" s="57" t="e">
        <f t="shared" si="128"/>
        <v>#DIV/0!</v>
      </c>
      <c r="H569" s="57" t="e">
        <f t="shared" si="128"/>
        <v>#DIV/0!</v>
      </c>
      <c r="I569" s="57" t="e">
        <f t="shared" si="128"/>
        <v>#DIV/0!</v>
      </c>
      <c r="J569" s="57" t="e">
        <f t="shared" si="128"/>
        <v>#DIV/0!</v>
      </c>
      <c r="K569" s="57" t="e">
        <f t="shared" si="128"/>
        <v>#DIV/0!</v>
      </c>
      <c r="L569" s="57" t="e">
        <f t="shared" si="128"/>
        <v>#DIV/0!</v>
      </c>
      <c r="M569" s="116" t="e">
        <f t="shared" si="128"/>
        <v>#DIV/0!</v>
      </c>
    </row>
    <row r="570" spans="2:13" x14ac:dyDescent="0.2">
      <c r="B570" s="11"/>
      <c r="C570" s="11"/>
      <c r="D570" s="11"/>
      <c r="E570" s="11"/>
      <c r="F570" s="11"/>
      <c r="G570" s="11"/>
      <c r="H570" s="11"/>
      <c r="I570" s="11"/>
      <c r="J570" s="11"/>
      <c r="K570" s="11"/>
      <c r="L570" s="11"/>
      <c r="M570" s="11"/>
    </row>
    <row r="571" spans="2:13" ht="15.75" thickBot="1" x14ac:dyDescent="0.3">
      <c r="B571" s="9" t="s">
        <v>134</v>
      </c>
      <c r="C571" s="26" t="str">
        <f>IF($M$1="English",TitleTable!C$5,TitleTable!B$5)</f>
        <v>Oil:</v>
      </c>
      <c r="D571" s="28">
        <f>D558</f>
        <v>0</v>
      </c>
      <c r="E571" s="28"/>
      <c r="F571" s="26" t="str">
        <f>IF($M$1="English",TitleTable!C$18,TitleTable!B$18)</f>
        <v>Date:</v>
      </c>
      <c r="G571" s="29"/>
      <c r="H571" s="30"/>
      <c r="I571" s="26" t="str">
        <f>IF($M$1="English",TitleTable!C$21,TitleTable!B$21)</f>
        <v>Oil temperature</v>
      </c>
      <c r="K571" s="27">
        <v>80</v>
      </c>
      <c r="L571" s="94" t="s">
        <v>106</v>
      </c>
      <c r="M571" s="31" t="str">
        <f>IF(OR(MAX(D575:M575)&gt;81,MIN(D575:M575)&lt;79),"O/Temp error","")</f>
        <v>O/Temp error</v>
      </c>
    </row>
    <row r="572" spans="2:13" ht="15" thickBot="1" x14ac:dyDescent="0.25">
      <c r="B572" s="58" t="str">
        <f>IF($M$1="English",TitleTable!C$6,TitleTable!B$6)</f>
        <v>Speed</v>
      </c>
      <c r="C572" s="117" t="s">
        <v>35</v>
      </c>
      <c r="D572" s="59">
        <v>650</v>
      </c>
      <c r="E572" s="60">
        <v>800</v>
      </c>
      <c r="F572" s="60">
        <v>1000</v>
      </c>
      <c r="G572" s="60">
        <v>1200</v>
      </c>
      <c r="H572" s="60">
        <v>1400</v>
      </c>
      <c r="I572" s="60">
        <v>1600</v>
      </c>
      <c r="J572" s="60">
        <v>1800</v>
      </c>
      <c r="K572" s="60">
        <v>2000</v>
      </c>
      <c r="L572" s="60">
        <v>2400</v>
      </c>
      <c r="M572" s="61">
        <v>2800</v>
      </c>
    </row>
    <row r="573" spans="2:13" x14ac:dyDescent="0.2">
      <c r="B573" s="62" t="str">
        <f>IF($M$1="English",TitleTable!C$7,TitleTable!B$7)</f>
        <v>Torque</v>
      </c>
      <c r="C573" s="118" t="s">
        <v>268</v>
      </c>
      <c r="D573" s="99"/>
      <c r="E573" s="38"/>
      <c r="F573" s="38"/>
      <c r="G573" s="38"/>
      <c r="H573" s="38"/>
      <c r="I573" s="38"/>
      <c r="J573" s="38"/>
      <c r="K573" s="37"/>
      <c r="L573" s="37"/>
      <c r="M573" s="100"/>
    </row>
    <row r="574" spans="2:13" x14ac:dyDescent="0.2">
      <c r="B574" s="63" t="str">
        <f>IF($M$1="English",TitleTable!C$8,TitleTable!B$8)</f>
        <v>Water outlet</v>
      </c>
      <c r="C574" s="67" t="s">
        <v>263</v>
      </c>
      <c r="D574" s="101"/>
      <c r="E574" s="40"/>
      <c r="F574" s="40"/>
      <c r="G574" s="40"/>
      <c r="H574" s="40"/>
      <c r="I574" s="40"/>
      <c r="J574" s="40"/>
      <c r="K574" s="40"/>
      <c r="L574" s="40"/>
      <c r="M574" s="102"/>
    </row>
    <row r="575" spans="2:13" x14ac:dyDescent="0.2">
      <c r="B575" s="63" t="str">
        <f>IF($M$1="English",TitleTable!C$9,TitleTable!B$9)</f>
        <v>Gallary oil temperature</v>
      </c>
      <c r="C575" s="67" t="s">
        <v>263</v>
      </c>
      <c r="D575" s="101"/>
      <c r="E575" s="40"/>
      <c r="F575" s="40"/>
      <c r="G575" s="41"/>
      <c r="H575" s="40"/>
      <c r="I575" s="40"/>
      <c r="J575" s="40"/>
      <c r="K575" s="40"/>
      <c r="L575" s="40"/>
      <c r="M575" s="102"/>
    </row>
    <row r="576" spans="2:13" ht="15" thickBot="1" x14ac:dyDescent="0.25">
      <c r="B576" s="64" t="str">
        <f>IF($M$1="English",TitleTable!C$10,TitleTable!B$10)</f>
        <v>Oil pressure</v>
      </c>
      <c r="C576" s="68" t="s">
        <v>15</v>
      </c>
      <c r="D576" s="103"/>
      <c r="E576" s="43"/>
      <c r="F576" s="43"/>
      <c r="G576" s="43"/>
      <c r="H576" s="43"/>
      <c r="I576" s="44"/>
      <c r="J576" s="44"/>
      <c r="K576" s="43"/>
      <c r="L576" s="43"/>
      <c r="M576" s="104"/>
    </row>
    <row r="577" spans="2:13" x14ac:dyDescent="0.2">
      <c r="B577" s="65" t="str">
        <f>IF($M$1="English",TitleTable!C$11,TitleTable!B$11)</f>
        <v>Room temperature</v>
      </c>
      <c r="C577" s="66" t="s">
        <v>263</v>
      </c>
      <c r="D577" s="105"/>
      <c r="E577" s="46"/>
      <c r="F577" s="46"/>
      <c r="G577" s="46"/>
      <c r="H577" s="46"/>
      <c r="I577" s="46"/>
      <c r="J577" s="46"/>
      <c r="K577" s="46"/>
      <c r="L577" s="46"/>
      <c r="M577" s="106"/>
    </row>
    <row r="578" spans="2:13" x14ac:dyDescent="0.2">
      <c r="B578" s="63" t="str">
        <f>IF($M$1="English",TitleTable!C$12,TitleTable!B$12)</f>
        <v>Relative humidity</v>
      </c>
      <c r="C578" s="67" t="s">
        <v>265</v>
      </c>
      <c r="D578" s="107"/>
      <c r="E578" s="48"/>
      <c r="F578" s="48"/>
      <c r="G578" s="48"/>
      <c r="H578" s="48"/>
      <c r="I578" s="48"/>
      <c r="J578" s="48"/>
      <c r="K578" s="48"/>
      <c r="L578" s="48"/>
      <c r="M578" s="108"/>
    </row>
    <row r="579" spans="2:13" ht="15" thickBot="1" x14ac:dyDescent="0.25">
      <c r="B579" s="64" t="str">
        <f>IF($M$1="English",TitleTable!C$13,TitleTable!B$13)</f>
        <v>Atmospheric pressure</v>
      </c>
      <c r="C579" s="68" t="s">
        <v>17</v>
      </c>
      <c r="D579" s="109"/>
      <c r="E579" s="50"/>
      <c r="F579" s="50"/>
      <c r="G579" s="50"/>
      <c r="H579" s="50"/>
      <c r="I579" s="50"/>
      <c r="J579" s="50"/>
      <c r="K579" s="50"/>
      <c r="L579" s="50"/>
      <c r="M579" s="110"/>
    </row>
    <row r="580" spans="2:13" ht="15" thickBot="1" x14ac:dyDescent="0.25">
      <c r="B580" s="51" t="str">
        <f>IF($M$1="English",TitleTable!C$14,TitleTable!B$14)</f>
        <v>Absolute humidity</v>
      </c>
      <c r="C580" s="97" t="s">
        <v>19</v>
      </c>
      <c r="D580" s="111">
        <f>D577+273.15</f>
        <v>273.14999999999998</v>
      </c>
      <c r="E580" s="52">
        <f t="shared" ref="E580:M580" si="129">E577+273.15</f>
        <v>273.14999999999998</v>
      </c>
      <c r="F580" s="52">
        <f t="shared" si="129"/>
        <v>273.14999999999998</v>
      </c>
      <c r="G580" s="52">
        <f t="shared" si="129"/>
        <v>273.14999999999998</v>
      </c>
      <c r="H580" s="52">
        <f t="shared" si="129"/>
        <v>273.14999999999998</v>
      </c>
      <c r="I580" s="52">
        <f t="shared" si="129"/>
        <v>273.14999999999998</v>
      </c>
      <c r="J580" s="52">
        <f t="shared" si="129"/>
        <v>273.14999999999998</v>
      </c>
      <c r="K580" s="52">
        <f t="shared" si="129"/>
        <v>273.14999999999998</v>
      </c>
      <c r="L580" s="52">
        <f t="shared" si="129"/>
        <v>273.14999999999998</v>
      </c>
      <c r="M580" s="112">
        <f t="shared" si="129"/>
        <v>273.14999999999998</v>
      </c>
    </row>
    <row r="581" spans="2:13" ht="16.5" x14ac:dyDescent="0.2">
      <c r="B581" s="53" t="str">
        <f>IF($M$1="English",TitleTable!C$15,TitleTable!B$15)</f>
        <v>Air density</v>
      </c>
      <c r="C581" s="54" t="s">
        <v>269</v>
      </c>
      <c r="D581" s="113" t="e">
        <f>(1.2931*273.15/(D580))*(D579/1013.25)*(1-0.378*(D578/100)*(EXP(-6096.9385*(D580)^-1+21.2409642-2.711193*10^-2*(D580)+1.673952*10^-5*(D580)^2+2.433502*LN((D580))))/100/D579)</f>
        <v>#DIV/0!</v>
      </c>
      <c r="E581" s="55" t="e">
        <f t="shared" ref="E581:M581" si="130">(1.2931*273.15/(E580))*(E579/1013.25)*(1-0.378*(E578/100)*(EXP(-6096.9385*(E580)^-1+21.2409642-2.711193*10^-2*(E580)+1.673952*10^-5*(E580)^2+2.433502*LN((E580))))/100/E579)</f>
        <v>#DIV/0!</v>
      </c>
      <c r="F581" s="55" t="e">
        <f t="shared" si="130"/>
        <v>#DIV/0!</v>
      </c>
      <c r="G581" s="55" t="e">
        <f t="shared" si="130"/>
        <v>#DIV/0!</v>
      </c>
      <c r="H581" s="55" t="e">
        <f t="shared" si="130"/>
        <v>#DIV/0!</v>
      </c>
      <c r="I581" s="55" t="e">
        <f t="shared" si="130"/>
        <v>#DIV/0!</v>
      </c>
      <c r="J581" s="55" t="e">
        <f t="shared" si="130"/>
        <v>#DIV/0!</v>
      </c>
      <c r="K581" s="55" t="e">
        <f t="shared" si="130"/>
        <v>#DIV/0!</v>
      </c>
      <c r="L581" s="55" t="e">
        <f t="shared" si="130"/>
        <v>#DIV/0!</v>
      </c>
      <c r="M581" s="114" t="e">
        <f t="shared" si="130"/>
        <v>#DIV/0!</v>
      </c>
    </row>
    <row r="582" spans="2:13" ht="15.75" thickBot="1" x14ac:dyDescent="0.2">
      <c r="B582" s="56" t="str">
        <f>IF($M$1="English",TitleTable!C$16,TitleTable!B$16)</f>
        <v>Adjusted torque by air density</v>
      </c>
      <c r="C582" s="98" t="s">
        <v>34</v>
      </c>
      <c r="D582" s="115" t="e">
        <f t="shared" ref="D582:M582" si="131">((1.175-D581)*IF(OR($K571=80,$K571="80℃"),D$8,D$7))+D573</f>
        <v>#DIV/0!</v>
      </c>
      <c r="E582" s="57" t="e">
        <f t="shared" si="131"/>
        <v>#DIV/0!</v>
      </c>
      <c r="F582" s="57" t="e">
        <f t="shared" si="131"/>
        <v>#DIV/0!</v>
      </c>
      <c r="G582" s="57" t="e">
        <f t="shared" si="131"/>
        <v>#DIV/0!</v>
      </c>
      <c r="H582" s="57" t="e">
        <f t="shared" si="131"/>
        <v>#DIV/0!</v>
      </c>
      <c r="I582" s="57" t="e">
        <f t="shared" si="131"/>
        <v>#DIV/0!</v>
      </c>
      <c r="J582" s="57" t="e">
        <f t="shared" si="131"/>
        <v>#DIV/0!</v>
      </c>
      <c r="K582" s="57" t="e">
        <f t="shared" si="131"/>
        <v>#DIV/0!</v>
      </c>
      <c r="L582" s="57" t="e">
        <f t="shared" si="131"/>
        <v>#DIV/0!</v>
      </c>
      <c r="M582" s="116" t="e">
        <f t="shared" si="131"/>
        <v>#DIV/0!</v>
      </c>
    </row>
    <row r="584" spans="2:13" ht="15.75" thickBot="1" x14ac:dyDescent="0.3">
      <c r="B584" s="9" t="s">
        <v>136</v>
      </c>
      <c r="C584" s="26" t="str">
        <f>IF($M$1="English",TitleTable!C$5,TitleTable!B$5)</f>
        <v>Oil:</v>
      </c>
      <c r="D584" s="27" t="s">
        <v>1</v>
      </c>
      <c r="E584" s="28"/>
      <c r="F584" s="26" t="str">
        <f>IF($M$1="English",TitleTable!C$18,TitleTable!B$18)</f>
        <v>Date:</v>
      </c>
      <c r="G584" s="29"/>
      <c r="H584" s="30"/>
      <c r="I584" s="26" t="str">
        <f>IF($M$1="English",TitleTable!C$21,TitleTable!B$21)</f>
        <v>Oil temperature</v>
      </c>
      <c r="K584" s="27">
        <v>50</v>
      </c>
      <c r="L584" s="94" t="s">
        <v>106</v>
      </c>
      <c r="M584" s="31" t="str">
        <f>IF(OR(MAX(D588:M588)&gt;51,MIN(D588:M588)&lt;49),"O/Temp error","")</f>
        <v>O/Temp error</v>
      </c>
    </row>
    <row r="585" spans="2:13" ht="15" thickBot="1" x14ac:dyDescent="0.25">
      <c r="B585" s="32" t="str">
        <f>IF($M$1="English",TitleTable!C$6,TitleTable!B$6)</f>
        <v>Speed</v>
      </c>
      <c r="C585" s="95" t="s">
        <v>36</v>
      </c>
      <c r="D585" s="33">
        <v>650</v>
      </c>
      <c r="E585" s="34">
        <v>800</v>
      </c>
      <c r="F585" s="34">
        <v>1000</v>
      </c>
      <c r="G585" s="34">
        <v>1200</v>
      </c>
      <c r="H585" s="34">
        <v>1400</v>
      </c>
      <c r="I585" s="34">
        <v>1600</v>
      </c>
      <c r="J585" s="34">
        <v>1800</v>
      </c>
      <c r="K585" s="34">
        <v>2000</v>
      </c>
      <c r="L585" s="34">
        <v>2400</v>
      </c>
      <c r="M585" s="35">
        <v>2800</v>
      </c>
    </row>
    <row r="586" spans="2:13" x14ac:dyDescent="0.2">
      <c r="B586" s="36" t="str">
        <f>IF($M$1="English",TitleTable!C$7,TitleTable!B$7)</f>
        <v>Torque</v>
      </c>
      <c r="C586" s="96" t="s">
        <v>268</v>
      </c>
      <c r="D586" s="99"/>
      <c r="E586" s="38"/>
      <c r="F586" s="38"/>
      <c r="G586" s="38"/>
      <c r="H586" s="38"/>
      <c r="I586" s="38"/>
      <c r="J586" s="38"/>
      <c r="K586" s="37"/>
      <c r="L586" s="37"/>
      <c r="M586" s="100"/>
    </row>
    <row r="587" spans="2:13" ht="15" x14ac:dyDescent="0.2">
      <c r="B587" s="39" t="str">
        <f>IF($M$1="English",TitleTable!C$8,TitleTable!B$8)</f>
        <v>Water outlet</v>
      </c>
      <c r="C587" s="162" t="s">
        <v>264</v>
      </c>
      <c r="D587" s="101"/>
      <c r="E587" s="40"/>
      <c r="F587" s="40"/>
      <c r="G587" s="40"/>
      <c r="H587" s="40"/>
      <c r="I587" s="40"/>
      <c r="J587" s="40"/>
      <c r="K587" s="40"/>
      <c r="L587" s="40"/>
      <c r="M587" s="102"/>
    </row>
    <row r="588" spans="2:13" ht="15" x14ac:dyDescent="0.2">
      <c r="B588" s="39" t="str">
        <f>IF($M$1="English",TitleTable!C$9,TitleTable!B$9)</f>
        <v>Gallary oil temperature</v>
      </c>
      <c r="C588" s="161" t="s">
        <v>264</v>
      </c>
      <c r="D588" s="101"/>
      <c r="E588" s="40"/>
      <c r="F588" s="40"/>
      <c r="G588" s="41"/>
      <c r="H588" s="40"/>
      <c r="I588" s="40"/>
      <c r="J588" s="40"/>
      <c r="K588" s="40"/>
      <c r="L588" s="40"/>
      <c r="M588" s="102"/>
    </row>
    <row r="589" spans="2:13" ht="15" thickBot="1" x14ac:dyDescent="0.25">
      <c r="B589" s="42" t="str">
        <f>IF($M$1="English",TitleTable!C$10,TitleTable!B$10)</f>
        <v>Oil pressure</v>
      </c>
      <c r="C589" s="49" t="s">
        <v>16</v>
      </c>
      <c r="D589" s="103"/>
      <c r="E589" s="43"/>
      <c r="F589" s="43"/>
      <c r="G589" s="43"/>
      <c r="H589" s="43"/>
      <c r="I589" s="44"/>
      <c r="J589" s="44"/>
      <c r="K589" s="43"/>
      <c r="L589" s="43"/>
      <c r="M589" s="104"/>
    </row>
    <row r="590" spans="2:13" ht="15" x14ac:dyDescent="0.2">
      <c r="B590" s="45" t="str">
        <f>IF($M$1="English",TitleTable!C$11,TitleTable!B$11)</f>
        <v>Room temperature</v>
      </c>
      <c r="C590" s="161" t="s">
        <v>264</v>
      </c>
      <c r="D590" s="105"/>
      <c r="E590" s="46"/>
      <c r="F590" s="46"/>
      <c r="G590" s="46"/>
      <c r="H590" s="46"/>
      <c r="I590" s="46"/>
      <c r="J590" s="46"/>
      <c r="K590" s="46"/>
      <c r="L590" s="46"/>
      <c r="M590" s="106"/>
    </row>
    <row r="591" spans="2:13" x14ac:dyDescent="0.2">
      <c r="B591" s="39" t="str">
        <f>IF($M$1="English",TitleTable!C$12,TitleTable!B$12)</f>
        <v>Relative humidity</v>
      </c>
      <c r="C591" s="47" t="s">
        <v>266</v>
      </c>
      <c r="D591" s="107"/>
      <c r="E591" s="48"/>
      <c r="F591" s="48"/>
      <c r="G591" s="48"/>
      <c r="H591" s="48"/>
      <c r="I591" s="48"/>
      <c r="J591" s="48"/>
      <c r="K591" s="48"/>
      <c r="L591" s="48"/>
      <c r="M591" s="108"/>
    </row>
    <row r="592" spans="2:13" ht="15" thickBot="1" x14ac:dyDescent="0.25">
      <c r="B592" s="42" t="str">
        <f>IF($M$1="English",TitleTable!C$13,TitleTable!B$13)</f>
        <v>Atmospheric pressure</v>
      </c>
      <c r="C592" s="49" t="s">
        <v>18</v>
      </c>
      <c r="D592" s="109"/>
      <c r="E592" s="50"/>
      <c r="F592" s="50"/>
      <c r="G592" s="50"/>
      <c r="H592" s="50"/>
      <c r="I592" s="50"/>
      <c r="J592" s="50"/>
      <c r="K592" s="50"/>
      <c r="L592" s="50"/>
      <c r="M592" s="110"/>
    </row>
    <row r="593" spans="2:13" ht="15" thickBot="1" x14ac:dyDescent="0.25">
      <c r="B593" s="51" t="str">
        <f>IF($M$1="English",TitleTable!C$14,TitleTable!B$14)</f>
        <v>Absolute humidity</v>
      </c>
      <c r="C593" s="97" t="s">
        <v>0</v>
      </c>
      <c r="D593" s="111">
        <f>D590+273.15</f>
        <v>273.14999999999998</v>
      </c>
      <c r="E593" s="52">
        <f t="shared" ref="E593:M593" si="132">E590+273.15</f>
        <v>273.14999999999998</v>
      </c>
      <c r="F593" s="52">
        <f t="shared" si="132"/>
        <v>273.14999999999998</v>
      </c>
      <c r="G593" s="52">
        <f t="shared" si="132"/>
        <v>273.14999999999998</v>
      </c>
      <c r="H593" s="52">
        <f t="shared" si="132"/>
        <v>273.14999999999998</v>
      </c>
      <c r="I593" s="52">
        <f t="shared" si="132"/>
        <v>273.14999999999998</v>
      </c>
      <c r="J593" s="52">
        <f t="shared" si="132"/>
        <v>273.14999999999998</v>
      </c>
      <c r="K593" s="52">
        <f t="shared" si="132"/>
        <v>273.14999999999998</v>
      </c>
      <c r="L593" s="52">
        <f t="shared" si="132"/>
        <v>273.14999999999998</v>
      </c>
      <c r="M593" s="112">
        <f t="shared" si="132"/>
        <v>273.14999999999998</v>
      </c>
    </row>
    <row r="594" spans="2:13" ht="16.5" x14ac:dyDescent="0.2">
      <c r="B594" s="53" t="str">
        <f>IF($M$1="English",TitleTable!C$15,TitleTable!B$15)</f>
        <v>Air density</v>
      </c>
      <c r="C594" s="54" t="s">
        <v>267</v>
      </c>
      <c r="D594" s="113" t="e">
        <f>(1.2931*273.15/(D593))*(D592/1013.25)*(1-0.378*(D591/100)*(EXP(-6096.9385*(D593)^-1+21.2409642-2.711193*10^-2*(D593)+1.673952*10^-5*(D593)^2+2.433502*LN((D593))))/100/D592)</f>
        <v>#DIV/0!</v>
      </c>
      <c r="E594" s="55" t="e">
        <f t="shared" ref="E594:M594" si="133">(1.2931*273.15/(E593))*(E592/1013.25)*(1-0.378*(E591/100)*(EXP(-6096.9385*(E593)^-1+21.2409642-2.711193*10^-2*(E593)+1.673952*10^-5*(E593)^2+2.433502*LN((E593))))/100/E592)</f>
        <v>#DIV/0!</v>
      </c>
      <c r="F594" s="55" t="e">
        <f t="shared" si="133"/>
        <v>#DIV/0!</v>
      </c>
      <c r="G594" s="55" t="e">
        <f t="shared" si="133"/>
        <v>#DIV/0!</v>
      </c>
      <c r="H594" s="55" t="e">
        <f t="shared" si="133"/>
        <v>#DIV/0!</v>
      </c>
      <c r="I594" s="55" t="e">
        <f t="shared" si="133"/>
        <v>#DIV/0!</v>
      </c>
      <c r="J594" s="55" t="e">
        <f t="shared" si="133"/>
        <v>#DIV/0!</v>
      </c>
      <c r="K594" s="55" t="e">
        <f t="shared" si="133"/>
        <v>#DIV/0!</v>
      </c>
      <c r="L594" s="55" t="e">
        <f t="shared" si="133"/>
        <v>#DIV/0!</v>
      </c>
      <c r="M594" s="114" t="e">
        <f t="shared" si="133"/>
        <v>#DIV/0!</v>
      </c>
    </row>
    <row r="595" spans="2:13" ht="15.75" thickBot="1" x14ac:dyDescent="0.2">
      <c r="B595" s="56" t="str">
        <f>IF($M$1="English",TitleTable!C$16,TitleTable!B$16)</f>
        <v>Adjusted torque by air density</v>
      </c>
      <c r="C595" s="98" t="s">
        <v>34</v>
      </c>
      <c r="D595" s="115" t="e">
        <f t="shared" ref="D595:M595" si="134">((1.175-D594)*IF(OR($K584=80,$K584="80℃"),D$8,D$7))+D586</f>
        <v>#DIV/0!</v>
      </c>
      <c r="E595" s="57" t="e">
        <f t="shared" si="134"/>
        <v>#DIV/0!</v>
      </c>
      <c r="F595" s="57" t="e">
        <f t="shared" si="134"/>
        <v>#DIV/0!</v>
      </c>
      <c r="G595" s="57" t="e">
        <f t="shared" si="134"/>
        <v>#DIV/0!</v>
      </c>
      <c r="H595" s="57" t="e">
        <f t="shared" si="134"/>
        <v>#DIV/0!</v>
      </c>
      <c r="I595" s="57" t="e">
        <f t="shared" si="134"/>
        <v>#DIV/0!</v>
      </c>
      <c r="J595" s="57" t="e">
        <f t="shared" si="134"/>
        <v>#DIV/0!</v>
      </c>
      <c r="K595" s="57" t="e">
        <f t="shared" si="134"/>
        <v>#DIV/0!</v>
      </c>
      <c r="L595" s="57" t="e">
        <f t="shared" si="134"/>
        <v>#DIV/0!</v>
      </c>
      <c r="M595" s="116" t="e">
        <f t="shared" si="134"/>
        <v>#DIV/0!</v>
      </c>
    </row>
    <row r="596" spans="2:13" x14ac:dyDescent="0.2">
      <c r="B596" s="11"/>
      <c r="C596" s="11"/>
      <c r="D596" s="11"/>
      <c r="E596" s="11"/>
      <c r="F596" s="11"/>
      <c r="G596" s="11"/>
      <c r="H596" s="11"/>
      <c r="I596" s="11"/>
      <c r="J596" s="11"/>
      <c r="K596" s="11"/>
      <c r="L596" s="11"/>
      <c r="M596" s="11"/>
    </row>
    <row r="597" spans="2:13" ht="15.75" thickBot="1" x14ac:dyDescent="0.3">
      <c r="B597" s="9" t="s">
        <v>138</v>
      </c>
      <c r="C597" s="26" t="str">
        <f>IF($M$1="English",TitleTable!C$5,TitleTable!B$5)</f>
        <v>Oil:</v>
      </c>
      <c r="D597" s="28" t="str">
        <f>D584</f>
        <v>JASO BC</v>
      </c>
      <c r="E597" s="28"/>
      <c r="F597" s="26" t="str">
        <f>IF($M$1="English",TitleTable!C$18,TitleTable!B$18)</f>
        <v>Date:</v>
      </c>
      <c r="G597" s="29"/>
      <c r="H597" s="30"/>
      <c r="I597" s="26" t="str">
        <f>IF($M$1="English",TitleTable!C$21,TitleTable!B$21)</f>
        <v>Oil temperature</v>
      </c>
      <c r="K597" s="27">
        <v>80</v>
      </c>
      <c r="L597" s="94" t="s">
        <v>106</v>
      </c>
      <c r="M597" s="31" t="str">
        <f>IF(OR(MAX(D601:M601)&gt;81,MIN(D601:M601)&lt;79),"O/Temp error","")</f>
        <v>O/Temp error</v>
      </c>
    </row>
    <row r="598" spans="2:13" ht="15" thickBot="1" x14ac:dyDescent="0.25">
      <c r="B598" s="58" t="str">
        <f>IF($M$1="English",TitleTable!C$6,TitleTable!B$6)</f>
        <v>Speed</v>
      </c>
      <c r="C598" s="117" t="s">
        <v>35</v>
      </c>
      <c r="D598" s="59">
        <v>650</v>
      </c>
      <c r="E598" s="60">
        <v>800</v>
      </c>
      <c r="F598" s="60">
        <v>1000</v>
      </c>
      <c r="G598" s="60">
        <v>1200</v>
      </c>
      <c r="H598" s="60">
        <v>1400</v>
      </c>
      <c r="I598" s="60">
        <v>1600</v>
      </c>
      <c r="J598" s="60">
        <v>1800</v>
      </c>
      <c r="K598" s="60">
        <v>2000</v>
      </c>
      <c r="L598" s="60">
        <v>2400</v>
      </c>
      <c r="M598" s="61">
        <v>2800</v>
      </c>
    </row>
    <row r="599" spans="2:13" x14ac:dyDescent="0.2">
      <c r="B599" s="62" t="str">
        <f>IF($M$1="English",TitleTable!C$7,TitleTable!B$7)</f>
        <v>Torque</v>
      </c>
      <c r="C599" s="118" t="s">
        <v>268</v>
      </c>
      <c r="D599" s="99"/>
      <c r="E599" s="38"/>
      <c r="F599" s="38"/>
      <c r="G599" s="38"/>
      <c r="H599" s="38"/>
      <c r="I599" s="38"/>
      <c r="J599" s="38"/>
      <c r="K599" s="37"/>
      <c r="L599" s="37"/>
      <c r="M599" s="100"/>
    </row>
    <row r="600" spans="2:13" x14ac:dyDescent="0.2">
      <c r="B600" s="63" t="str">
        <f>IF($M$1="English",TitleTable!C$8,TitleTable!B$8)</f>
        <v>Water outlet</v>
      </c>
      <c r="C600" s="67" t="s">
        <v>263</v>
      </c>
      <c r="D600" s="101"/>
      <c r="E600" s="40"/>
      <c r="F600" s="40"/>
      <c r="G600" s="40"/>
      <c r="H600" s="40"/>
      <c r="I600" s="40"/>
      <c r="J600" s="40"/>
      <c r="K600" s="40"/>
      <c r="L600" s="40"/>
      <c r="M600" s="102"/>
    </row>
    <row r="601" spans="2:13" x14ac:dyDescent="0.2">
      <c r="B601" s="63" t="str">
        <f>IF($M$1="English",TitleTable!C$9,TitleTable!B$9)</f>
        <v>Gallary oil temperature</v>
      </c>
      <c r="C601" s="67" t="s">
        <v>263</v>
      </c>
      <c r="D601" s="101"/>
      <c r="E601" s="40"/>
      <c r="F601" s="40"/>
      <c r="G601" s="41"/>
      <c r="H601" s="40"/>
      <c r="I601" s="40"/>
      <c r="J601" s="40"/>
      <c r="K601" s="40"/>
      <c r="L601" s="40"/>
      <c r="M601" s="102"/>
    </row>
    <row r="602" spans="2:13" ht="15" thickBot="1" x14ac:dyDescent="0.25">
      <c r="B602" s="64" t="str">
        <f>IF($M$1="English",TitleTable!C$10,TitleTable!B$10)</f>
        <v>Oil pressure</v>
      </c>
      <c r="C602" s="68" t="s">
        <v>15</v>
      </c>
      <c r="D602" s="103"/>
      <c r="E602" s="43"/>
      <c r="F602" s="43"/>
      <c r="G602" s="43"/>
      <c r="H602" s="43"/>
      <c r="I602" s="44"/>
      <c r="J602" s="44"/>
      <c r="K602" s="43"/>
      <c r="L602" s="43"/>
      <c r="M602" s="104"/>
    </row>
    <row r="603" spans="2:13" x14ac:dyDescent="0.2">
      <c r="B603" s="65" t="str">
        <f>IF($M$1="English",TitleTable!C$11,TitleTable!B$11)</f>
        <v>Room temperature</v>
      </c>
      <c r="C603" s="66" t="s">
        <v>263</v>
      </c>
      <c r="D603" s="105"/>
      <c r="E603" s="46"/>
      <c r="F603" s="46"/>
      <c r="G603" s="46"/>
      <c r="H603" s="46"/>
      <c r="I603" s="46"/>
      <c r="J603" s="46"/>
      <c r="K603" s="46"/>
      <c r="L603" s="46"/>
      <c r="M603" s="106"/>
    </row>
    <row r="604" spans="2:13" x14ac:dyDescent="0.2">
      <c r="B604" s="63" t="str">
        <f>IF($M$1="English",TitleTable!C$12,TitleTable!B$12)</f>
        <v>Relative humidity</v>
      </c>
      <c r="C604" s="67" t="s">
        <v>265</v>
      </c>
      <c r="D604" s="107"/>
      <c r="E604" s="48"/>
      <c r="F604" s="48"/>
      <c r="G604" s="48"/>
      <c r="H604" s="48"/>
      <c r="I604" s="48"/>
      <c r="J604" s="48"/>
      <c r="K604" s="48"/>
      <c r="L604" s="48"/>
      <c r="M604" s="108"/>
    </row>
    <row r="605" spans="2:13" ht="15" thickBot="1" x14ac:dyDescent="0.25">
      <c r="B605" s="64" t="str">
        <f>IF($M$1="English",TitleTable!C$13,TitleTable!B$13)</f>
        <v>Atmospheric pressure</v>
      </c>
      <c r="C605" s="68" t="s">
        <v>17</v>
      </c>
      <c r="D605" s="109"/>
      <c r="E605" s="50"/>
      <c r="F605" s="50"/>
      <c r="G605" s="50"/>
      <c r="H605" s="50"/>
      <c r="I605" s="50"/>
      <c r="J605" s="50"/>
      <c r="K605" s="50"/>
      <c r="L605" s="50"/>
      <c r="M605" s="110"/>
    </row>
    <row r="606" spans="2:13" ht="15" thickBot="1" x14ac:dyDescent="0.25">
      <c r="B606" s="51" t="str">
        <f>IF($M$1="English",TitleTable!C$14,TitleTable!B$14)</f>
        <v>Absolute humidity</v>
      </c>
      <c r="C606" s="97" t="s">
        <v>19</v>
      </c>
      <c r="D606" s="111">
        <f>D603+273.15</f>
        <v>273.14999999999998</v>
      </c>
      <c r="E606" s="52">
        <f t="shared" ref="E606:M606" si="135">E603+273.15</f>
        <v>273.14999999999998</v>
      </c>
      <c r="F606" s="52">
        <f t="shared" si="135"/>
        <v>273.14999999999998</v>
      </c>
      <c r="G606" s="52">
        <f t="shared" si="135"/>
        <v>273.14999999999998</v>
      </c>
      <c r="H606" s="52">
        <f t="shared" si="135"/>
        <v>273.14999999999998</v>
      </c>
      <c r="I606" s="52">
        <f t="shared" si="135"/>
        <v>273.14999999999998</v>
      </c>
      <c r="J606" s="52">
        <f t="shared" si="135"/>
        <v>273.14999999999998</v>
      </c>
      <c r="K606" s="52">
        <f t="shared" si="135"/>
        <v>273.14999999999998</v>
      </c>
      <c r="L606" s="52">
        <f t="shared" si="135"/>
        <v>273.14999999999998</v>
      </c>
      <c r="M606" s="112">
        <f t="shared" si="135"/>
        <v>273.14999999999998</v>
      </c>
    </row>
    <row r="607" spans="2:13" ht="16.5" x14ac:dyDescent="0.2">
      <c r="B607" s="53" t="str">
        <f>IF($M$1="English",TitleTable!C$15,TitleTable!B$15)</f>
        <v>Air density</v>
      </c>
      <c r="C607" s="54" t="s">
        <v>269</v>
      </c>
      <c r="D607" s="113" t="e">
        <f>(1.2931*273.15/(D606))*(D605/1013.25)*(1-0.378*(D604/100)*(EXP(-6096.9385*(D606)^-1+21.2409642-2.711193*10^-2*(D606)+1.673952*10^-5*(D606)^2+2.433502*LN((D606))))/100/D605)</f>
        <v>#DIV/0!</v>
      </c>
      <c r="E607" s="55" t="e">
        <f t="shared" ref="E607:M607" si="136">(1.2931*273.15/(E606))*(E605/1013.25)*(1-0.378*(E604/100)*(EXP(-6096.9385*(E606)^-1+21.2409642-2.711193*10^-2*(E606)+1.673952*10^-5*(E606)^2+2.433502*LN((E606))))/100/E605)</f>
        <v>#DIV/0!</v>
      </c>
      <c r="F607" s="55" t="e">
        <f t="shared" si="136"/>
        <v>#DIV/0!</v>
      </c>
      <c r="G607" s="55" t="e">
        <f t="shared" si="136"/>
        <v>#DIV/0!</v>
      </c>
      <c r="H607" s="55" t="e">
        <f t="shared" si="136"/>
        <v>#DIV/0!</v>
      </c>
      <c r="I607" s="55" t="e">
        <f t="shared" si="136"/>
        <v>#DIV/0!</v>
      </c>
      <c r="J607" s="55" t="e">
        <f t="shared" si="136"/>
        <v>#DIV/0!</v>
      </c>
      <c r="K607" s="55" t="e">
        <f t="shared" si="136"/>
        <v>#DIV/0!</v>
      </c>
      <c r="L607" s="55" t="e">
        <f t="shared" si="136"/>
        <v>#DIV/0!</v>
      </c>
      <c r="M607" s="114" t="e">
        <f t="shared" si="136"/>
        <v>#DIV/0!</v>
      </c>
    </row>
    <row r="608" spans="2:13" ht="15.75" thickBot="1" x14ac:dyDescent="0.2">
      <c r="B608" s="56" t="str">
        <f>IF($M$1="English",TitleTable!C$16,TitleTable!B$16)</f>
        <v>Adjusted torque by air density</v>
      </c>
      <c r="C608" s="98" t="s">
        <v>34</v>
      </c>
      <c r="D608" s="115" t="e">
        <f t="shared" ref="D608:M608" si="137">((1.175-D607)*IF(OR($K597=80,$K597="80℃"),D$8,D$7))+D599</f>
        <v>#DIV/0!</v>
      </c>
      <c r="E608" s="57" t="e">
        <f t="shared" si="137"/>
        <v>#DIV/0!</v>
      </c>
      <c r="F608" s="57" t="e">
        <f t="shared" si="137"/>
        <v>#DIV/0!</v>
      </c>
      <c r="G608" s="57" t="e">
        <f t="shared" si="137"/>
        <v>#DIV/0!</v>
      </c>
      <c r="H608" s="57" t="e">
        <f t="shared" si="137"/>
        <v>#DIV/0!</v>
      </c>
      <c r="I608" s="57" t="e">
        <f t="shared" si="137"/>
        <v>#DIV/0!</v>
      </c>
      <c r="J608" s="57" t="e">
        <f t="shared" si="137"/>
        <v>#DIV/0!</v>
      </c>
      <c r="K608" s="57" t="e">
        <f t="shared" si="137"/>
        <v>#DIV/0!</v>
      </c>
      <c r="L608" s="57" t="e">
        <f t="shared" si="137"/>
        <v>#DIV/0!</v>
      </c>
      <c r="M608" s="116" t="e">
        <f t="shared" si="137"/>
        <v>#DIV/0!</v>
      </c>
    </row>
    <row r="610" spans="2:13" ht="15.75" thickBot="1" x14ac:dyDescent="0.3">
      <c r="B610" s="9" t="s">
        <v>140</v>
      </c>
      <c r="C610" s="26" t="str">
        <f>IF($M$1="English",TitleTable!C$5,TitleTable!B$5)</f>
        <v>Oil:</v>
      </c>
      <c r="D610" s="78"/>
      <c r="E610" s="28"/>
      <c r="F610" s="26" t="str">
        <f>IF($M$1="English",TitleTable!C$18,TitleTable!B$18)</f>
        <v>Date:</v>
      </c>
      <c r="G610" s="29"/>
      <c r="H610" s="30"/>
      <c r="I610" s="26" t="str">
        <f>IF($M$1="English",TitleTable!C$21,TitleTable!B$21)</f>
        <v>Oil temperature</v>
      </c>
      <c r="K610" s="27">
        <v>50</v>
      </c>
      <c r="L610" s="94" t="s">
        <v>106</v>
      </c>
      <c r="M610" s="31" t="str">
        <f>IF(OR(MAX(D614:M614)&gt;51,MIN(D614:M614)&lt;49),"O/Temp error","")</f>
        <v>O/Temp error</v>
      </c>
    </row>
    <row r="611" spans="2:13" ht="15" thickBot="1" x14ac:dyDescent="0.25">
      <c r="B611" s="32" t="str">
        <f>IF($M$1="English",TitleTable!C$6,TitleTable!B$6)</f>
        <v>Speed</v>
      </c>
      <c r="C611" s="95" t="s">
        <v>36</v>
      </c>
      <c r="D611" s="33">
        <v>650</v>
      </c>
      <c r="E611" s="34">
        <v>800</v>
      </c>
      <c r="F611" s="34">
        <v>1000</v>
      </c>
      <c r="G611" s="34">
        <v>1200</v>
      </c>
      <c r="H611" s="34">
        <v>1400</v>
      </c>
      <c r="I611" s="34">
        <v>1600</v>
      </c>
      <c r="J611" s="34">
        <v>1800</v>
      </c>
      <c r="K611" s="34">
        <v>2000</v>
      </c>
      <c r="L611" s="34">
        <v>2400</v>
      </c>
      <c r="M611" s="35">
        <v>2800</v>
      </c>
    </row>
    <row r="612" spans="2:13" x14ac:dyDescent="0.2">
      <c r="B612" s="36" t="str">
        <f>IF($M$1="English",TitleTable!C$7,TitleTable!B$7)</f>
        <v>Torque</v>
      </c>
      <c r="C612" s="96" t="s">
        <v>268</v>
      </c>
      <c r="D612" s="99"/>
      <c r="E612" s="38"/>
      <c r="F612" s="38"/>
      <c r="G612" s="38"/>
      <c r="H612" s="38"/>
      <c r="I612" s="38"/>
      <c r="J612" s="38"/>
      <c r="K612" s="37"/>
      <c r="L612" s="37"/>
      <c r="M612" s="100"/>
    </row>
    <row r="613" spans="2:13" ht="15" x14ac:dyDescent="0.2">
      <c r="B613" s="39" t="str">
        <f>IF($M$1="English",TitleTable!C$8,TitleTable!B$8)</f>
        <v>Water outlet</v>
      </c>
      <c r="C613" s="162" t="s">
        <v>264</v>
      </c>
      <c r="D613" s="101"/>
      <c r="E613" s="40"/>
      <c r="F613" s="40"/>
      <c r="G613" s="40"/>
      <c r="H613" s="40"/>
      <c r="I613" s="40"/>
      <c r="J613" s="40"/>
      <c r="K613" s="40"/>
      <c r="L613" s="40"/>
      <c r="M613" s="102"/>
    </row>
    <row r="614" spans="2:13" ht="15" x14ac:dyDescent="0.2">
      <c r="B614" s="39" t="str">
        <f>IF($M$1="English",TitleTable!C$9,TitleTable!B$9)</f>
        <v>Gallary oil temperature</v>
      </c>
      <c r="C614" s="161" t="s">
        <v>264</v>
      </c>
      <c r="D614" s="101"/>
      <c r="E614" s="40"/>
      <c r="F614" s="40"/>
      <c r="G614" s="41"/>
      <c r="H614" s="40"/>
      <c r="I614" s="40"/>
      <c r="J614" s="40"/>
      <c r="K614" s="40"/>
      <c r="L614" s="40"/>
      <c r="M614" s="102"/>
    </row>
    <row r="615" spans="2:13" ht="15" thickBot="1" x14ac:dyDescent="0.25">
      <c r="B615" s="42" t="str">
        <f>IF($M$1="English",TitleTable!C$10,TitleTable!B$10)</f>
        <v>Oil pressure</v>
      </c>
      <c r="C615" s="49" t="s">
        <v>16</v>
      </c>
      <c r="D615" s="103"/>
      <c r="E615" s="43"/>
      <c r="F615" s="43"/>
      <c r="G615" s="43"/>
      <c r="H615" s="43"/>
      <c r="I615" s="44"/>
      <c r="J615" s="44"/>
      <c r="K615" s="43"/>
      <c r="L615" s="43"/>
      <c r="M615" s="104"/>
    </row>
    <row r="616" spans="2:13" ht="15" x14ac:dyDescent="0.2">
      <c r="B616" s="45" t="str">
        <f>IF($M$1="English",TitleTable!C$11,TitleTable!B$11)</f>
        <v>Room temperature</v>
      </c>
      <c r="C616" s="161" t="s">
        <v>264</v>
      </c>
      <c r="D616" s="105"/>
      <c r="E616" s="46"/>
      <c r="F616" s="46"/>
      <c r="G616" s="46"/>
      <c r="H616" s="46"/>
      <c r="I616" s="46"/>
      <c r="J616" s="46"/>
      <c r="K616" s="46"/>
      <c r="L616" s="46"/>
      <c r="M616" s="106"/>
    </row>
    <row r="617" spans="2:13" x14ac:dyDescent="0.2">
      <c r="B617" s="39" t="str">
        <f>IF($M$1="English",TitleTable!C$12,TitleTable!B$12)</f>
        <v>Relative humidity</v>
      </c>
      <c r="C617" s="47" t="s">
        <v>266</v>
      </c>
      <c r="D617" s="107"/>
      <c r="E617" s="48"/>
      <c r="F617" s="48"/>
      <c r="G617" s="48"/>
      <c r="H617" s="48"/>
      <c r="I617" s="48"/>
      <c r="J617" s="48"/>
      <c r="K617" s="48"/>
      <c r="L617" s="48"/>
      <c r="M617" s="108"/>
    </row>
    <row r="618" spans="2:13" ht="15" thickBot="1" x14ac:dyDescent="0.25">
      <c r="B618" s="42" t="str">
        <f>IF($M$1="English",TitleTable!C$13,TitleTable!B$13)</f>
        <v>Atmospheric pressure</v>
      </c>
      <c r="C618" s="49" t="s">
        <v>18</v>
      </c>
      <c r="D618" s="109"/>
      <c r="E618" s="50"/>
      <c r="F618" s="50"/>
      <c r="G618" s="50"/>
      <c r="H618" s="50"/>
      <c r="I618" s="50"/>
      <c r="J618" s="50"/>
      <c r="K618" s="50"/>
      <c r="L618" s="50"/>
      <c r="M618" s="110"/>
    </row>
    <row r="619" spans="2:13" ht="15" thickBot="1" x14ac:dyDescent="0.25">
      <c r="B619" s="51" t="str">
        <f>IF($M$1="English",TitleTable!C$14,TitleTable!B$14)</f>
        <v>Absolute humidity</v>
      </c>
      <c r="C619" s="97" t="s">
        <v>0</v>
      </c>
      <c r="D619" s="111">
        <f>D616+273.15</f>
        <v>273.14999999999998</v>
      </c>
      <c r="E619" s="52">
        <f t="shared" ref="E619:M619" si="138">E616+273.15</f>
        <v>273.14999999999998</v>
      </c>
      <c r="F619" s="52">
        <f t="shared" si="138"/>
        <v>273.14999999999998</v>
      </c>
      <c r="G619" s="52">
        <f t="shared" si="138"/>
        <v>273.14999999999998</v>
      </c>
      <c r="H619" s="52">
        <f t="shared" si="138"/>
        <v>273.14999999999998</v>
      </c>
      <c r="I619" s="52">
        <f t="shared" si="138"/>
        <v>273.14999999999998</v>
      </c>
      <c r="J619" s="52">
        <f t="shared" si="138"/>
        <v>273.14999999999998</v>
      </c>
      <c r="K619" s="52">
        <f t="shared" si="138"/>
        <v>273.14999999999998</v>
      </c>
      <c r="L619" s="52">
        <f t="shared" si="138"/>
        <v>273.14999999999998</v>
      </c>
      <c r="M619" s="112">
        <f t="shared" si="138"/>
        <v>273.14999999999998</v>
      </c>
    </row>
    <row r="620" spans="2:13" ht="16.5" x14ac:dyDescent="0.2">
      <c r="B620" s="53" t="str">
        <f>IF($M$1="English",TitleTable!C$15,TitleTable!B$15)</f>
        <v>Air density</v>
      </c>
      <c r="C620" s="54" t="s">
        <v>267</v>
      </c>
      <c r="D620" s="113" t="e">
        <f>(1.2931*273.15/(D619))*(D618/1013.25)*(1-0.378*(D617/100)*(EXP(-6096.9385*(D619)^-1+21.2409642-2.711193*10^-2*(D619)+1.673952*10^-5*(D619)^2+2.433502*LN((D619))))/100/D618)</f>
        <v>#DIV/0!</v>
      </c>
      <c r="E620" s="55" t="e">
        <f t="shared" ref="E620:M620" si="139">(1.2931*273.15/(E619))*(E618/1013.25)*(1-0.378*(E617/100)*(EXP(-6096.9385*(E619)^-1+21.2409642-2.711193*10^-2*(E619)+1.673952*10^-5*(E619)^2+2.433502*LN((E619))))/100/E618)</f>
        <v>#DIV/0!</v>
      </c>
      <c r="F620" s="55" t="e">
        <f t="shared" si="139"/>
        <v>#DIV/0!</v>
      </c>
      <c r="G620" s="55" t="e">
        <f t="shared" si="139"/>
        <v>#DIV/0!</v>
      </c>
      <c r="H620" s="55" t="e">
        <f t="shared" si="139"/>
        <v>#DIV/0!</v>
      </c>
      <c r="I620" s="55" t="e">
        <f t="shared" si="139"/>
        <v>#DIV/0!</v>
      </c>
      <c r="J620" s="55" t="e">
        <f t="shared" si="139"/>
        <v>#DIV/0!</v>
      </c>
      <c r="K620" s="55" t="e">
        <f t="shared" si="139"/>
        <v>#DIV/0!</v>
      </c>
      <c r="L620" s="55" t="e">
        <f t="shared" si="139"/>
        <v>#DIV/0!</v>
      </c>
      <c r="M620" s="114" t="e">
        <f t="shared" si="139"/>
        <v>#DIV/0!</v>
      </c>
    </row>
    <row r="621" spans="2:13" ht="15.75" thickBot="1" x14ac:dyDescent="0.2">
      <c r="B621" s="56" t="str">
        <f>IF($M$1="English",TitleTable!C$16,TitleTable!B$16)</f>
        <v>Adjusted torque by air density</v>
      </c>
      <c r="C621" s="98" t="s">
        <v>34</v>
      </c>
      <c r="D621" s="115" t="e">
        <f t="shared" ref="D621:M621" si="140">((1.175-D620)*IF(OR($K610=80,$K610="80℃"),D$8,D$7))+D612</f>
        <v>#DIV/0!</v>
      </c>
      <c r="E621" s="57" t="e">
        <f t="shared" si="140"/>
        <v>#DIV/0!</v>
      </c>
      <c r="F621" s="57" t="e">
        <f t="shared" si="140"/>
        <v>#DIV/0!</v>
      </c>
      <c r="G621" s="57" t="e">
        <f t="shared" si="140"/>
        <v>#DIV/0!</v>
      </c>
      <c r="H621" s="57" t="e">
        <f t="shared" si="140"/>
        <v>#DIV/0!</v>
      </c>
      <c r="I621" s="57" t="e">
        <f t="shared" si="140"/>
        <v>#DIV/0!</v>
      </c>
      <c r="J621" s="57" t="e">
        <f t="shared" si="140"/>
        <v>#DIV/0!</v>
      </c>
      <c r="K621" s="57" t="e">
        <f t="shared" si="140"/>
        <v>#DIV/0!</v>
      </c>
      <c r="L621" s="57" t="e">
        <f t="shared" si="140"/>
        <v>#DIV/0!</v>
      </c>
      <c r="M621" s="116" t="e">
        <f t="shared" si="140"/>
        <v>#DIV/0!</v>
      </c>
    </row>
    <row r="622" spans="2:13" x14ac:dyDescent="0.2">
      <c r="B622" s="11"/>
      <c r="C622" s="11"/>
      <c r="D622" s="11"/>
      <c r="E622" s="11"/>
      <c r="F622" s="11"/>
      <c r="G622" s="11"/>
      <c r="H622" s="11"/>
      <c r="I622" s="11"/>
      <c r="J622" s="11"/>
      <c r="K622" s="11"/>
      <c r="L622" s="11"/>
      <c r="M622" s="11"/>
    </row>
    <row r="623" spans="2:13" ht="15.75" thickBot="1" x14ac:dyDescent="0.3">
      <c r="B623" s="9" t="s">
        <v>142</v>
      </c>
      <c r="C623" s="26" t="str">
        <f>IF($M$1="English",TitleTable!C$5,TitleTable!B$5)</f>
        <v>Oil:</v>
      </c>
      <c r="D623" s="28">
        <f>D610</f>
        <v>0</v>
      </c>
      <c r="E623" s="28"/>
      <c r="F623" s="26" t="str">
        <f>IF($M$1="English",TitleTable!C$18,TitleTable!B$18)</f>
        <v>Date:</v>
      </c>
      <c r="G623" s="29"/>
      <c r="H623" s="30"/>
      <c r="I623" s="26" t="str">
        <f>IF($M$1="English",TitleTable!C$21,TitleTable!B$21)</f>
        <v>Oil temperature</v>
      </c>
      <c r="K623" s="27">
        <v>80</v>
      </c>
      <c r="L623" s="94" t="s">
        <v>106</v>
      </c>
      <c r="M623" s="31" t="str">
        <f>IF(OR(MAX(D627:M627)&gt;81,MIN(D627:M627)&lt;79),"O/Temp error","")</f>
        <v>O/Temp error</v>
      </c>
    </row>
    <row r="624" spans="2:13" ht="15" thickBot="1" x14ac:dyDescent="0.25">
      <c r="B624" s="58" t="str">
        <f>IF($M$1="English",TitleTable!C$6,TitleTable!B$6)</f>
        <v>Speed</v>
      </c>
      <c r="C624" s="117" t="s">
        <v>35</v>
      </c>
      <c r="D624" s="59">
        <v>650</v>
      </c>
      <c r="E624" s="60">
        <v>800</v>
      </c>
      <c r="F624" s="60">
        <v>1000</v>
      </c>
      <c r="G624" s="60">
        <v>1200</v>
      </c>
      <c r="H624" s="60">
        <v>1400</v>
      </c>
      <c r="I624" s="60">
        <v>1600</v>
      </c>
      <c r="J624" s="60">
        <v>1800</v>
      </c>
      <c r="K624" s="60">
        <v>2000</v>
      </c>
      <c r="L624" s="60">
        <v>2400</v>
      </c>
      <c r="M624" s="61">
        <v>2800</v>
      </c>
    </row>
    <row r="625" spans="2:13" x14ac:dyDescent="0.2">
      <c r="B625" s="62" t="str">
        <f>IF($M$1="English",TitleTable!C$7,TitleTable!B$7)</f>
        <v>Torque</v>
      </c>
      <c r="C625" s="118" t="s">
        <v>268</v>
      </c>
      <c r="D625" s="99"/>
      <c r="E625" s="38"/>
      <c r="F625" s="38"/>
      <c r="G625" s="38"/>
      <c r="H625" s="38"/>
      <c r="I625" s="38"/>
      <c r="J625" s="38"/>
      <c r="K625" s="37"/>
      <c r="L625" s="37"/>
      <c r="M625" s="100"/>
    </row>
    <row r="626" spans="2:13" x14ac:dyDescent="0.2">
      <c r="B626" s="63" t="str">
        <f>IF($M$1="English",TitleTable!C$8,TitleTable!B$8)</f>
        <v>Water outlet</v>
      </c>
      <c r="C626" s="67" t="s">
        <v>263</v>
      </c>
      <c r="D626" s="101"/>
      <c r="E626" s="40"/>
      <c r="F626" s="40"/>
      <c r="G626" s="40"/>
      <c r="H626" s="40"/>
      <c r="I626" s="40"/>
      <c r="J626" s="40"/>
      <c r="K626" s="40"/>
      <c r="L626" s="40"/>
      <c r="M626" s="102"/>
    </row>
    <row r="627" spans="2:13" x14ac:dyDescent="0.2">
      <c r="B627" s="63" t="str">
        <f>IF($M$1="English",TitleTable!C$9,TitleTable!B$9)</f>
        <v>Gallary oil temperature</v>
      </c>
      <c r="C627" s="67" t="s">
        <v>263</v>
      </c>
      <c r="D627" s="101"/>
      <c r="E627" s="40"/>
      <c r="F627" s="40"/>
      <c r="G627" s="41"/>
      <c r="H627" s="40"/>
      <c r="I627" s="40"/>
      <c r="J627" s="40"/>
      <c r="K627" s="40"/>
      <c r="L627" s="40"/>
      <c r="M627" s="102"/>
    </row>
    <row r="628" spans="2:13" ht="15" thickBot="1" x14ac:dyDescent="0.25">
      <c r="B628" s="64" t="str">
        <f>IF($M$1="English",TitleTable!C$10,TitleTable!B$10)</f>
        <v>Oil pressure</v>
      </c>
      <c r="C628" s="68" t="s">
        <v>15</v>
      </c>
      <c r="D628" s="103"/>
      <c r="E628" s="43"/>
      <c r="F628" s="43"/>
      <c r="G628" s="43"/>
      <c r="H628" s="43"/>
      <c r="I628" s="44"/>
      <c r="J628" s="44"/>
      <c r="K628" s="43"/>
      <c r="L628" s="43"/>
      <c r="M628" s="104"/>
    </row>
    <row r="629" spans="2:13" x14ac:dyDescent="0.2">
      <c r="B629" s="65" t="str">
        <f>IF($M$1="English",TitleTable!C$11,TitleTable!B$11)</f>
        <v>Room temperature</v>
      </c>
      <c r="C629" s="66" t="s">
        <v>263</v>
      </c>
      <c r="D629" s="105"/>
      <c r="E629" s="46"/>
      <c r="F629" s="46"/>
      <c r="G629" s="46"/>
      <c r="H629" s="46"/>
      <c r="I629" s="46"/>
      <c r="J629" s="46"/>
      <c r="K629" s="46"/>
      <c r="L629" s="46"/>
      <c r="M629" s="106"/>
    </row>
    <row r="630" spans="2:13" x14ac:dyDescent="0.2">
      <c r="B630" s="63" t="str">
        <f>IF($M$1="English",TitleTable!C$12,TitleTable!B$12)</f>
        <v>Relative humidity</v>
      </c>
      <c r="C630" s="67" t="s">
        <v>265</v>
      </c>
      <c r="D630" s="107"/>
      <c r="E630" s="48"/>
      <c r="F630" s="48"/>
      <c r="G630" s="48"/>
      <c r="H630" s="48"/>
      <c r="I630" s="48"/>
      <c r="J630" s="48"/>
      <c r="K630" s="48"/>
      <c r="L630" s="48"/>
      <c r="M630" s="108"/>
    </row>
    <row r="631" spans="2:13" ht="15" thickBot="1" x14ac:dyDescent="0.25">
      <c r="B631" s="64" t="str">
        <f>IF($M$1="English",TitleTable!C$13,TitleTable!B$13)</f>
        <v>Atmospheric pressure</v>
      </c>
      <c r="C631" s="68" t="s">
        <v>17</v>
      </c>
      <c r="D631" s="109"/>
      <c r="E631" s="50"/>
      <c r="F631" s="50"/>
      <c r="G631" s="50"/>
      <c r="H631" s="50"/>
      <c r="I631" s="50"/>
      <c r="J631" s="50"/>
      <c r="K631" s="50"/>
      <c r="L631" s="50"/>
      <c r="M631" s="110"/>
    </row>
    <row r="632" spans="2:13" ht="15" thickBot="1" x14ac:dyDescent="0.25">
      <c r="B632" s="51" t="str">
        <f>IF($M$1="English",TitleTable!C$14,TitleTable!B$14)</f>
        <v>Absolute humidity</v>
      </c>
      <c r="C632" s="97" t="s">
        <v>19</v>
      </c>
      <c r="D632" s="111">
        <f>D629+273.15</f>
        <v>273.14999999999998</v>
      </c>
      <c r="E632" s="52">
        <f t="shared" ref="E632:M632" si="141">E629+273.15</f>
        <v>273.14999999999998</v>
      </c>
      <c r="F632" s="52">
        <f t="shared" si="141"/>
        <v>273.14999999999998</v>
      </c>
      <c r="G632" s="52">
        <f t="shared" si="141"/>
        <v>273.14999999999998</v>
      </c>
      <c r="H632" s="52">
        <f t="shared" si="141"/>
        <v>273.14999999999998</v>
      </c>
      <c r="I632" s="52">
        <f t="shared" si="141"/>
        <v>273.14999999999998</v>
      </c>
      <c r="J632" s="52">
        <f t="shared" si="141"/>
        <v>273.14999999999998</v>
      </c>
      <c r="K632" s="52">
        <f t="shared" si="141"/>
        <v>273.14999999999998</v>
      </c>
      <c r="L632" s="52">
        <f t="shared" si="141"/>
        <v>273.14999999999998</v>
      </c>
      <c r="M632" s="112">
        <f t="shared" si="141"/>
        <v>273.14999999999998</v>
      </c>
    </row>
    <row r="633" spans="2:13" ht="16.5" x14ac:dyDescent="0.2">
      <c r="B633" s="53" t="str">
        <f>IF($M$1="English",TitleTable!C$15,TitleTable!B$15)</f>
        <v>Air density</v>
      </c>
      <c r="C633" s="54" t="s">
        <v>269</v>
      </c>
      <c r="D633" s="113" t="e">
        <f>(1.2931*273.15/(D632))*(D631/1013.25)*(1-0.378*(D630/100)*(EXP(-6096.9385*(D632)^-1+21.2409642-2.711193*10^-2*(D632)+1.673952*10^-5*(D632)^2+2.433502*LN((D632))))/100/D631)</f>
        <v>#DIV/0!</v>
      </c>
      <c r="E633" s="55" t="e">
        <f t="shared" ref="E633:M633" si="142">(1.2931*273.15/(E632))*(E631/1013.25)*(1-0.378*(E630/100)*(EXP(-6096.9385*(E632)^-1+21.2409642-2.711193*10^-2*(E632)+1.673952*10^-5*(E632)^2+2.433502*LN((E632))))/100/E631)</f>
        <v>#DIV/0!</v>
      </c>
      <c r="F633" s="55" t="e">
        <f t="shared" si="142"/>
        <v>#DIV/0!</v>
      </c>
      <c r="G633" s="55" t="e">
        <f t="shared" si="142"/>
        <v>#DIV/0!</v>
      </c>
      <c r="H633" s="55" t="e">
        <f t="shared" si="142"/>
        <v>#DIV/0!</v>
      </c>
      <c r="I633" s="55" t="e">
        <f t="shared" si="142"/>
        <v>#DIV/0!</v>
      </c>
      <c r="J633" s="55" t="e">
        <f t="shared" si="142"/>
        <v>#DIV/0!</v>
      </c>
      <c r="K633" s="55" t="e">
        <f t="shared" si="142"/>
        <v>#DIV/0!</v>
      </c>
      <c r="L633" s="55" t="e">
        <f t="shared" si="142"/>
        <v>#DIV/0!</v>
      </c>
      <c r="M633" s="114" t="e">
        <f t="shared" si="142"/>
        <v>#DIV/0!</v>
      </c>
    </row>
    <row r="634" spans="2:13" ht="15.75" thickBot="1" x14ac:dyDescent="0.2">
      <c r="B634" s="56" t="str">
        <f>IF($M$1="English",TitleTable!C$16,TitleTable!B$16)</f>
        <v>Adjusted torque by air density</v>
      </c>
      <c r="C634" s="98" t="s">
        <v>34</v>
      </c>
      <c r="D634" s="115" t="e">
        <f t="shared" ref="D634:M634" si="143">((1.175-D633)*IF(OR($K623=80,$K623="80℃"),D$8,D$7))+D625</f>
        <v>#DIV/0!</v>
      </c>
      <c r="E634" s="57" t="e">
        <f t="shared" si="143"/>
        <v>#DIV/0!</v>
      </c>
      <c r="F634" s="57" t="e">
        <f t="shared" si="143"/>
        <v>#DIV/0!</v>
      </c>
      <c r="G634" s="57" t="e">
        <f t="shared" si="143"/>
        <v>#DIV/0!</v>
      </c>
      <c r="H634" s="57" t="e">
        <f t="shared" si="143"/>
        <v>#DIV/0!</v>
      </c>
      <c r="I634" s="57" t="e">
        <f t="shared" si="143"/>
        <v>#DIV/0!</v>
      </c>
      <c r="J634" s="57" t="e">
        <f t="shared" si="143"/>
        <v>#DIV/0!</v>
      </c>
      <c r="K634" s="57" t="e">
        <f t="shared" si="143"/>
        <v>#DIV/0!</v>
      </c>
      <c r="L634" s="57" t="e">
        <f t="shared" si="143"/>
        <v>#DIV/0!</v>
      </c>
      <c r="M634" s="116" t="e">
        <f t="shared" si="143"/>
        <v>#DIV/0!</v>
      </c>
    </row>
    <row r="636" spans="2:13" ht="15.75" thickBot="1" x14ac:dyDescent="0.3">
      <c r="B636" s="9" t="s">
        <v>144</v>
      </c>
      <c r="C636" s="26" t="str">
        <f>IF($M$1="English",TitleTable!C$5,TitleTable!B$5)</f>
        <v>Oil:</v>
      </c>
      <c r="D636" s="27" t="s">
        <v>1</v>
      </c>
      <c r="E636" s="28"/>
      <c r="F636" s="26" t="str">
        <f>IF($M$1="English",TitleTable!C$18,TitleTable!B$18)</f>
        <v>Date:</v>
      </c>
      <c r="G636" s="29"/>
      <c r="H636" s="30"/>
      <c r="I636" s="26" t="str">
        <f>IF($M$1="English",TitleTable!C$21,TitleTable!B$21)</f>
        <v>Oil temperature</v>
      </c>
      <c r="K636" s="27">
        <v>50</v>
      </c>
      <c r="L636" s="94" t="s">
        <v>106</v>
      </c>
      <c r="M636" s="31" t="str">
        <f>IF(OR(MAX(D640:M640)&gt;51,MIN(D640:M640)&lt;49),"O/Temp error","")</f>
        <v>O/Temp error</v>
      </c>
    </row>
    <row r="637" spans="2:13" ht="15" thickBot="1" x14ac:dyDescent="0.25">
      <c r="B637" s="32" t="str">
        <f>IF($M$1="English",TitleTable!C$6,TitleTable!B$6)</f>
        <v>Speed</v>
      </c>
      <c r="C637" s="95" t="s">
        <v>36</v>
      </c>
      <c r="D637" s="33">
        <v>650</v>
      </c>
      <c r="E637" s="34">
        <v>800</v>
      </c>
      <c r="F637" s="34">
        <v>1000</v>
      </c>
      <c r="G637" s="34">
        <v>1200</v>
      </c>
      <c r="H637" s="34">
        <v>1400</v>
      </c>
      <c r="I637" s="34">
        <v>1600</v>
      </c>
      <c r="J637" s="34">
        <v>1800</v>
      </c>
      <c r="K637" s="34">
        <v>2000</v>
      </c>
      <c r="L637" s="34">
        <v>2400</v>
      </c>
      <c r="M637" s="35">
        <v>2800</v>
      </c>
    </row>
    <row r="638" spans="2:13" x14ac:dyDescent="0.2">
      <c r="B638" s="36" t="str">
        <f>IF($M$1="English",TitleTable!C$7,TitleTable!B$7)</f>
        <v>Torque</v>
      </c>
      <c r="C638" s="96" t="s">
        <v>268</v>
      </c>
      <c r="D638" s="99"/>
      <c r="E638" s="38"/>
      <c r="F638" s="38"/>
      <c r="G638" s="38"/>
      <c r="H638" s="38"/>
      <c r="I638" s="38"/>
      <c r="J638" s="38"/>
      <c r="K638" s="37"/>
      <c r="L638" s="37"/>
      <c r="M638" s="100"/>
    </row>
    <row r="639" spans="2:13" ht="15" x14ac:dyDescent="0.2">
      <c r="B639" s="39" t="str">
        <f>IF($M$1="English",TitleTable!C$8,TitleTable!B$8)</f>
        <v>Water outlet</v>
      </c>
      <c r="C639" s="162" t="s">
        <v>264</v>
      </c>
      <c r="D639" s="101"/>
      <c r="E639" s="40"/>
      <c r="F639" s="40"/>
      <c r="G639" s="40"/>
      <c r="H639" s="40"/>
      <c r="I639" s="40"/>
      <c r="J639" s="40"/>
      <c r="K639" s="40"/>
      <c r="L639" s="40"/>
      <c r="M639" s="102"/>
    </row>
    <row r="640" spans="2:13" ht="15" x14ac:dyDescent="0.2">
      <c r="B640" s="39" t="str">
        <f>IF($M$1="English",TitleTable!C$9,TitleTable!B$9)</f>
        <v>Gallary oil temperature</v>
      </c>
      <c r="C640" s="161" t="s">
        <v>264</v>
      </c>
      <c r="D640" s="101"/>
      <c r="E640" s="40"/>
      <c r="F640" s="40"/>
      <c r="G640" s="41"/>
      <c r="H640" s="40"/>
      <c r="I640" s="40"/>
      <c r="J640" s="40"/>
      <c r="K640" s="40"/>
      <c r="L640" s="40"/>
      <c r="M640" s="102"/>
    </row>
    <row r="641" spans="2:13" ht="15" thickBot="1" x14ac:dyDescent="0.25">
      <c r="B641" s="42" t="str">
        <f>IF($M$1="English",TitleTable!C$10,TitleTable!B$10)</f>
        <v>Oil pressure</v>
      </c>
      <c r="C641" s="49" t="s">
        <v>16</v>
      </c>
      <c r="D641" s="103"/>
      <c r="E641" s="43"/>
      <c r="F641" s="43"/>
      <c r="G641" s="43"/>
      <c r="H641" s="43"/>
      <c r="I641" s="44"/>
      <c r="J641" s="44"/>
      <c r="K641" s="43"/>
      <c r="L641" s="43"/>
      <c r="M641" s="104"/>
    </row>
    <row r="642" spans="2:13" ht="15" x14ac:dyDescent="0.2">
      <c r="B642" s="45" t="str">
        <f>IF($M$1="English",TitleTable!C$11,TitleTable!B$11)</f>
        <v>Room temperature</v>
      </c>
      <c r="C642" s="161" t="s">
        <v>264</v>
      </c>
      <c r="D642" s="105"/>
      <c r="E642" s="46"/>
      <c r="F642" s="46"/>
      <c r="G642" s="46"/>
      <c r="H642" s="46"/>
      <c r="I642" s="46"/>
      <c r="J642" s="46"/>
      <c r="K642" s="46"/>
      <c r="L642" s="46"/>
      <c r="M642" s="106"/>
    </row>
    <row r="643" spans="2:13" x14ac:dyDescent="0.2">
      <c r="B643" s="39" t="str">
        <f>IF($M$1="English",TitleTable!C$12,TitleTable!B$12)</f>
        <v>Relative humidity</v>
      </c>
      <c r="C643" s="47" t="s">
        <v>266</v>
      </c>
      <c r="D643" s="107"/>
      <c r="E643" s="48"/>
      <c r="F643" s="48"/>
      <c r="G643" s="48"/>
      <c r="H643" s="48"/>
      <c r="I643" s="48"/>
      <c r="J643" s="48"/>
      <c r="K643" s="48"/>
      <c r="L643" s="48"/>
      <c r="M643" s="108"/>
    </row>
    <row r="644" spans="2:13" ht="15" thickBot="1" x14ac:dyDescent="0.25">
      <c r="B644" s="42" t="str">
        <f>IF($M$1="English",TitleTable!C$13,TitleTable!B$13)</f>
        <v>Atmospheric pressure</v>
      </c>
      <c r="C644" s="49" t="s">
        <v>18</v>
      </c>
      <c r="D644" s="109"/>
      <c r="E644" s="50"/>
      <c r="F644" s="50"/>
      <c r="G644" s="50"/>
      <c r="H644" s="50"/>
      <c r="I644" s="50"/>
      <c r="J644" s="50"/>
      <c r="K644" s="50"/>
      <c r="L644" s="50"/>
      <c r="M644" s="110"/>
    </row>
    <row r="645" spans="2:13" ht="15" thickBot="1" x14ac:dyDescent="0.25">
      <c r="B645" s="51" t="str">
        <f>IF($M$1="English",TitleTable!C$14,TitleTable!B$14)</f>
        <v>Absolute humidity</v>
      </c>
      <c r="C645" s="97" t="s">
        <v>0</v>
      </c>
      <c r="D645" s="111">
        <f>D642+273.15</f>
        <v>273.14999999999998</v>
      </c>
      <c r="E645" s="52">
        <f t="shared" ref="E645:M645" si="144">E642+273.15</f>
        <v>273.14999999999998</v>
      </c>
      <c r="F645" s="52">
        <f t="shared" si="144"/>
        <v>273.14999999999998</v>
      </c>
      <c r="G645" s="52">
        <f t="shared" si="144"/>
        <v>273.14999999999998</v>
      </c>
      <c r="H645" s="52">
        <f t="shared" si="144"/>
        <v>273.14999999999998</v>
      </c>
      <c r="I645" s="52">
        <f t="shared" si="144"/>
        <v>273.14999999999998</v>
      </c>
      <c r="J645" s="52">
        <f t="shared" si="144"/>
        <v>273.14999999999998</v>
      </c>
      <c r="K645" s="52">
        <f t="shared" si="144"/>
        <v>273.14999999999998</v>
      </c>
      <c r="L645" s="52">
        <f t="shared" si="144"/>
        <v>273.14999999999998</v>
      </c>
      <c r="M645" s="112">
        <f t="shared" si="144"/>
        <v>273.14999999999998</v>
      </c>
    </row>
    <row r="646" spans="2:13" ht="16.5" x14ac:dyDescent="0.2">
      <c r="B646" s="53" t="str">
        <f>IF($M$1="English",TitleTable!C$15,TitleTable!B$15)</f>
        <v>Air density</v>
      </c>
      <c r="C646" s="54" t="s">
        <v>267</v>
      </c>
      <c r="D646" s="113" t="e">
        <f>(1.2931*273.15/(D645))*(D644/1013.25)*(1-0.378*(D643/100)*(EXP(-6096.9385*(D645)^-1+21.2409642-2.711193*10^-2*(D645)+1.673952*10^-5*(D645)^2+2.433502*LN((D645))))/100/D644)</f>
        <v>#DIV/0!</v>
      </c>
      <c r="E646" s="55" t="e">
        <f t="shared" ref="E646:M646" si="145">(1.2931*273.15/(E645))*(E644/1013.25)*(1-0.378*(E643/100)*(EXP(-6096.9385*(E645)^-1+21.2409642-2.711193*10^-2*(E645)+1.673952*10^-5*(E645)^2+2.433502*LN((E645))))/100/E644)</f>
        <v>#DIV/0!</v>
      </c>
      <c r="F646" s="55" t="e">
        <f t="shared" si="145"/>
        <v>#DIV/0!</v>
      </c>
      <c r="G646" s="55" t="e">
        <f t="shared" si="145"/>
        <v>#DIV/0!</v>
      </c>
      <c r="H646" s="55" t="e">
        <f t="shared" si="145"/>
        <v>#DIV/0!</v>
      </c>
      <c r="I646" s="55" t="e">
        <f t="shared" si="145"/>
        <v>#DIV/0!</v>
      </c>
      <c r="J646" s="55" t="e">
        <f t="shared" si="145"/>
        <v>#DIV/0!</v>
      </c>
      <c r="K646" s="55" t="e">
        <f t="shared" si="145"/>
        <v>#DIV/0!</v>
      </c>
      <c r="L646" s="55" t="e">
        <f t="shared" si="145"/>
        <v>#DIV/0!</v>
      </c>
      <c r="M646" s="114" t="e">
        <f t="shared" si="145"/>
        <v>#DIV/0!</v>
      </c>
    </row>
    <row r="647" spans="2:13" ht="15.75" thickBot="1" x14ac:dyDescent="0.2">
      <c r="B647" s="56" t="str">
        <f>IF($M$1="English",TitleTable!C$16,TitleTable!B$16)</f>
        <v>Adjusted torque by air density</v>
      </c>
      <c r="C647" s="98" t="s">
        <v>34</v>
      </c>
      <c r="D647" s="115" t="e">
        <f t="shared" ref="D647:M647" si="146">((1.175-D646)*IF(OR($K636=80,$K636="80℃"),D$8,D$7))+D638</f>
        <v>#DIV/0!</v>
      </c>
      <c r="E647" s="57" t="e">
        <f t="shared" si="146"/>
        <v>#DIV/0!</v>
      </c>
      <c r="F647" s="57" t="e">
        <f t="shared" si="146"/>
        <v>#DIV/0!</v>
      </c>
      <c r="G647" s="57" t="e">
        <f t="shared" si="146"/>
        <v>#DIV/0!</v>
      </c>
      <c r="H647" s="57" t="e">
        <f t="shared" si="146"/>
        <v>#DIV/0!</v>
      </c>
      <c r="I647" s="57" t="e">
        <f t="shared" si="146"/>
        <v>#DIV/0!</v>
      </c>
      <c r="J647" s="57" t="e">
        <f t="shared" si="146"/>
        <v>#DIV/0!</v>
      </c>
      <c r="K647" s="57" t="e">
        <f t="shared" si="146"/>
        <v>#DIV/0!</v>
      </c>
      <c r="L647" s="57" t="e">
        <f t="shared" si="146"/>
        <v>#DIV/0!</v>
      </c>
      <c r="M647" s="116" t="e">
        <f t="shared" si="146"/>
        <v>#DIV/0!</v>
      </c>
    </row>
    <row r="648" spans="2:13" x14ac:dyDescent="0.2">
      <c r="B648" s="11"/>
      <c r="C648" s="11"/>
      <c r="D648" s="11"/>
      <c r="E648" s="11"/>
      <c r="F648" s="11"/>
      <c r="G648" s="11"/>
      <c r="H648" s="11"/>
      <c r="I648" s="11"/>
      <c r="J648" s="11"/>
      <c r="K648" s="11"/>
      <c r="L648" s="11"/>
      <c r="M648" s="11"/>
    </row>
    <row r="649" spans="2:13" ht="15.75" thickBot="1" x14ac:dyDescent="0.3">
      <c r="B649" s="9" t="s">
        <v>146</v>
      </c>
      <c r="C649" s="26" t="str">
        <f>IF($M$1="English",TitleTable!C$5,TitleTable!B$5)</f>
        <v>Oil:</v>
      </c>
      <c r="D649" s="28" t="str">
        <f>D636</f>
        <v>JASO BC</v>
      </c>
      <c r="E649" s="28"/>
      <c r="F649" s="26" t="str">
        <f>IF($M$1="English",TitleTable!C$18,TitleTable!B$18)</f>
        <v>Date:</v>
      </c>
      <c r="G649" s="29"/>
      <c r="H649" s="30"/>
      <c r="I649" s="26" t="str">
        <f>IF($M$1="English",TitleTable!C$21,TitleTable!B$21)</f>
        <v>Oil temperature</v>
      </c>
      <c r="K649" s="27">
        <v>80</v>
      </c>
      <c r="L649" s="94" t="s">
        <v>106</v>
      </c>
      <c r="M649" s="31" t="str">
        <f>IF(OR(MAX(D653:M653)&gt;81,MIN(D653:M653)&lt;79),"O/Temp error","")</f>
        <v>O/Temp error</v>
      </c>
    </row>
    <row r="650" spans="2:13" ht="15" thickBot="1" x14ac:dyDescent="0.25">
      <c r="B650" s="58" t="str">
        <f>IF($M$1="English",TitleTable!C$6,TitleTable!B$6)</f>
        <v>Speed</v>
      </c>
      <c r="C650" s="117" t="s">
        <v>35</v>
      </c>
      <c r="D650" s="59">
        <v>650</v>
      </c>
      <c r="E650" s="60">
        <v>800</v>
      </c>
      <c r="F650" s="60">
        <v>1000</v>
      </c>
      <c r="G650" s="60">
        <v>1200</v>
      </c>
      <c r="H650" s="60">
        <v>1400</v>
      </c>
      <c r="I650" s="60">
        <v>1600</v>
      </c>
      <c r="J650" s="60">
        <v>1800</v>
      </c>
      <c r="K650" s="60">
        <v>2000</v>
      </c>
      <c r="L650" s="60">
        <v>2400</v>
      </c>
      <c r="M650" s="61">
        <v>2800</v>
      </c>
    </row>
    <row r="651" spans="2:13" x14ac:dyDescent="0.2">
      <c r="B651" s="62" t="str">
        <f>IF($M$1="English",TitleTable!C$7,TitleTable!B$7)</f>
        <v>Torque</v>
      </c>
      <c r="C651" s="118" t="s">
        <v>268</v>
      </c>
      <c r="D651" s="99"/>
      <c r="E651" s="38"/>
      <c r="F651" s="38"/>
      <c r="G651" s="38"/>
      <c r="H651" s="38"/>
      <c r="I651" s="38"/>
      <c r="J651" s="38"/>
      <c r="K651" s="37"/>
      <c r="L651" s="37"/>
      <c r="M651" s="100"/>
    </row>
    <row r="652" spans="2:13" x14ac:dyDescent="0.2">
      <c r="B652" s="63" t="str">
        <f>IF($M$1="English",TitleTable!C$8,TitleTable!B$8)</f>
        <v>Water outlet</v>
      </c>
      <c r="C652" s="67" t="s">
        <v>263</v>
      </c>
      <c r="D652" s="101"/>
      <c r="E652" s="40"/>
      <c r="F652" s="40"/>
      <c r="G652" s="40"/>
      <c r="H652" s="40"/>
      <c r="I652" s="40"/>
      <c r="J652" s="40"/>
      <c r="K652" s="40"/>
      <c r="L652" s="40"/>
      <c r="M652" s="102"/>
    </row>
    <row r="653" spans="2:13" x14ac:dyDescent="0.2">
      <c r="B653" s="63" t="str">
        <f>IF($M$1="English",TitleTable!C$9,TitleTable!B$9)</f>
        <v>Gallary oil temperature</v>
      </c>
      <c r="C653" s="67" t="s">
        <v>263</v>
      </c>
      <c r="D653" s="101"/>
      <c r="E653" s="40"/>
      <c r="F653" s="40"/>
      <c r="G653" s="41"/>
      <c r="H653" s="40"/>
      <c r="I653" s="40"/>
      <c r="J653" s="40"/>
      <c r="K653" s="40"/>
      <c r="L653" s="40"/>
      <c r="M653" s="102"/>
    </row>
    <row r="654" spans="2:13" ht="15" thickBot="1" x14ac:dyDescent="0.25">
      <c r="B654" s="64" t="str">
        <f>IF($M$1="English",TitleTable!C$10,TitleTable!B$10)</f>
        <v>Oil pressure</v>
      </c>
      <c r="C654" s="68" t="s">
        <v>15</v>
      </c>
      <c r="D654" s="103"/>
      <c r="E654" s="43"/>
      <c r="F654" s="43"/>
      <c r="G654" s="43"/>
      <c r="H654" s="43"/>
      <c r="I654" s="44"/>
      <c r="J654" s="44"/>
      <c r="K654" s="43"/>
      <c r="L654" s="43"/>
      <c r="M654" s="104"/>
    </row>
    <row r="655" spans="2:13" x14ac:dyDescent="0.2">
      <c r="B655" s="65" t="str">
        <f>IF($M$1="English",TitleTable!C$11,TitleTable!B$11)</f>
        <v>Room temperature</v>
      </c>
      <c r="C655" s="66" t="s">
        <v>263</v>
      </c>
      <c r="D655" s="105"/>
      <c r="E655" s="46"/>
      <c r="F655" s="46"/>
      <c r="G655" s="46"/>
      <c r="H655" s="46"/>
      <c r="I655" s="46"/>
      <c r="J655" s="46"/>
      <c r="K655" s="46"/>
      <c r="L655" s="46"/>
      <c r="M655" s="106"/>
    </row>
    <row r="656" spans="2:13" x14ac:dyDescent="0.2">
      <c r="B656" s="63" t="str">
        <f>IF($M$1="English",TitleTable!C$12,TitleTable!B$12)</f>
        <v>Relative humidity</v>
      </c>
      <c r="C656" s="67" t="s">
        <v>265</v>
      </c>
      <c r="D656" s="107"/>
      <c r="E656" s="48"/>
      <c r="F656" s="48"/>
      <c r="G656" s="48"/>
      <c r="H656" s="48"/>
      <c r="I656" s="48"/>
      <c r="J656" s="48"/>
      <c r="K656" s="48"/>
      <c r="L656" s="48"/>
      <c r="M656" s="108"/>
    </row>
    <row r="657" spans="2:13" ht="15" thickBot="1" x14ac:dyDescent="0.25">
      <c r="B657" s="64" t="str">
        <f>IF($M$1="English",TitleTable!C$13,TitleTable!B$13)</f>
        <v>Atmospheric pressure</v>
      </c>
      <c r="C657" s="68" t="s">
        <v>17</v>
      </c>
      <c r="D657" s="109"/>
      <c r="E657" s="50"/>
      <c r="F657" s="50"/>
      <c r="G657" s="50"/>
      <c r="H657" s="50"/>
      <c r="I657" s="50"/>
      <c r="J657" s="50"/>
      <c r="K657" s="50"/>
      <c r="L657" s="50"/>
      <c r="M657" s="110"/>
    </row>
    <row r="658" spans="2:13" ht="15" thickBot="1" x14ac:dyDescent="0.25">
      <c r="B658" s="51" t="str">
        <f>IF($M$1="English",TitleTable!C$14,TitleTable!B$14)</f>
        <v>Absolute humidity</v>
      </c>
      <c r="C658" s="97" t="s">
        <v>19</v>
      </c>
      <c r="D658" s="111">
        <f>D655+273.15</f>
        <v>273.14999999999998</v>
      </c>
      <c r="E658" s="52">
        <f t="shared" ref="E658:M658" si="147">E655+273.15</f>
        <v>273.14999999999998</v>
      </c>
      <c r="F658" s="52">
        <f t="shared" si="147"/>
        <v>273.14999999999998</v>
      </c>
      <c r="G658" s="52">
        <f t="shared" si="147"/>
        <v>273.14999999999998</v>
      </c>
      <c r="H658" s="52">
        <f t="shared" si="147"/>
        <v>273.14999999999998</v>
      </c>
      <c r="I658" s="52">
        <f t="shared" si="147"/>
        <v>273.14999999999998</v>
      </c>
      <c r="J658" s="52">
        <f t="shared" si="147"/>
        <v>273.14999999999998</v>
      </c>
      <c r="K658" s="52">
        <f t="shared" si="147"/>
        <v>273.14999999999998</v>
      </c>
      <c r="L658" s="52">
        <f t="shared" si="147"/>
        <v>273.14999999999998</v>
      </c>
      <c r="M658" s="112">
        <f t="shared" si="147"/>
        <v>273.14999999999998</v>
      </c>
    </row>
    <row r="659" spans="2:13" ht="16.5" x14ac:dyDescent="0.2">
      <c r="B659" s="53" t="str">
        <f>IF($M$1="English",TitleTable!C$15,TitleTable!B$15)</f>
        <v>Air density</v>
      </c>
      <c r="C659" s="54" t="s">
        <v>269</v>
      </c>
      <c r="D659" s="113" t="e">
        <f>(1.2931*273.15/(D658))*(D657/1013.25)*(1-0.378*(D656/100)*(EXP(-6096.9385*(D658)^-1+21.2409642-2.711193*10^-2*(D658)+1.673952*10^-5*(D658)^2+2.433502*LN((D658))))/100/D657)</f>
        <v>#DIV/0!</v>
      </c>
      <c r="E659" s="55" t="e">
        <f t="shared" ref="E659:M659" si="148">(1.2931*273.15/(E658))*(E657/1013.25)*(1-0.378*(E656/100)*(EXP(-6096.9385*(E658)^-1+21.2409642-2.711193*10^-2*(E658)+1.673952*10^-5*(E658)^2+2.433502*LN((E658))))/100/E657)</f>
        <v>#DIV/0!</v>
      </c>
      <c r="F659" s="55" t="e">
        <f t="shared" si="148"/>
        <v>#DIV/0!</v>
      </c>
      <c r="G659" s="55" t="e">
        <f t="shared" si="148"/>
        <v>#DIV/0!</v>
      </c>
      <c r="H659" s="55" t="e">
        <f t="shared" si="148"/>
        <v>#DIV/0!</v>
      </c>
      <c r="I659" s="55" t="e">
        <f t="shared" si="148"/>
        <v>#DIV/0!</v>
      </c>
      <c r="J659" s="55" t="e">
        <f t="shared" si="148"/>
        <v>#DIV/0!</v>
      </c>
      <c r="K659" s="55" t="e">
        <f t="shared" si="148"/>
        <v>#DIV/0!</v>
      </c>
      <c r="L659" s="55" t="e">
        <f t="shared" si="148"/>
        <v>#DIV/0!</v>
      </c>
      <c r="M659" s="114" t="e">
        <f t="shared" si="148"/>
        <v>#DIV/0!</v>
      </c>
    </row>
    <row r="660" spans="2:13" ht="15.75" thickBot="1" x14ac:dyDescent="0.2">
      <c r="B660" s="56" t="str">
        <f>IF($M$1="English",TitleTable!C$16,TitleTable!B$16)</f>
        <v>Adjusted torque by air density</v>
      </c>
      <c r="C660" s="98" t="s">
        <v>34</v>
      </c>
      <c r="D660" s="115" t="e">
        <f t="shared" ref="D660:M660" si="149">((1.175-D659)*IF(OR($K649=80,$K649="80℃"),D$8,D$7))+D651</f>
        <v>#DIV/0!</v>
      </c>
      <c r="E660" s="57" t="e">
        <f t="shared" si="149"/>
        <v>#DIV/0!</v>
      </c>
      <c r="F660" s="57" t="e">
        <f t="shared" si="149"/>
        <v>#DIV/0!</v>
      </c>
      <c r="G660" s="57" t="e">
        <f t="shared" si="149"/>
        <v>#DIV/0!</v>
      </c>
      <c r="H660" s="57" t="e">
        <f t="shared" si="149"/>
        <v>#DIV/0!</v>
      </c>
      <c r="I660" s="57" t="e">
        <f t="shared" si="149"/>
        <v>#DIV/0!</v>
      </c>
      <c r="J660" s="57" t="e">
        <f t="shared" si="149"/>
        <v>#DIV/0!</v>
      </c>
      <c r="K660" s="57" t="e">
        <f t="shared" si="149"/>
        <v>#DIV/0!</v>
      </c>
      <c r="L660" s="57" t="e">
        <f t="shared" si="149"/>
        <v>#DIV/0!</v>
      </c>
      <c r="M660" s="116" t="e">
        <f t="shared" si="149"/>
        <v>#DIV/0!</v>
      </c>
    </row>
    <row r="662" spans="2:13" ht="15.75" thickBot="1" x14ac:dyDescent="0.3">
      <c r="B662" s="9" t="s">
        <v>148</v>
      </c>
      <c r="C662" s="26" t="str">
        <f>IF($M$1="English",TitleTable!C$5,TitleTable!B$5)</f>
        <v>Oil:</v>
      </c>
      <c r="D662" s="78"/>
      <c r="E662" s="28"/>
      <c r="F662" s="26" t="str">
        <f>IF($M$1="English",TitleTable!C$18,TitleTable!B$18)</f>
        <v>Date:</v>
      </c>
      <c r="G662" s="29"/>
      <c r="H662" s="30"/>
      <c r="I662" s="26" t="str">
        <f>IF($M$1="English",TitleTable!C$21,TitleTable!B$21)</f>
        <v>Oil temperature</v>
      </c>
      <c r="K662" s="27">
        <v>50</v>
      </c>
      <c r="L662" s="94" t="s">
        <v>106</v>
      </c>
      <c r="M662" s="31" t="str">
        <f>IF(OR(MAX(D666:M666)&gt;51,MIN(D666:M666)&lt;49),"O/Temp error","")</f>
        <v>O/Temp error</v>
      </c>
    </row>
    <row r="663" spans="2:13" ht="15" thickBot="1" x14ac:dyDescent="0.25">
      <c r="B663" s="32" t="str">
        <f>IF($M$1="English",TitleTable!C$6,TitleTable!B$6)</f>
        <v>Speed</v>
      </c>
      <c r="C663" s="95" t="s">
        <v>36</v>
      </c>
      <c r="D663" s="33">
        <v>650</v>
      </c>
      <c r="E663" s="34">
        <v>800</v>
      </c>
      <c r="F663" s="34">
        <v>1000</v>
      </c>
      <c r="G663" s="34">
        <v>1200</v>
      </c>
      <c r="H663" s="34">
        <v>1400</v>
      </c>
      <c r="I663" s="34">
        <v>1600</v>
      </c>
      <c r="J663" s="34">
        <v>1800</v>
      </c>
      <c r="K663" s="34">
        <v>2000</v>
      </c>
      <c r="L663" s="34">
        <v>2400</v>
      </c>
      <c r="M663" s="35">
        <v>2800</v>
      </c>
    </row>
    <row r="664" spans="2:13" x14ac:dyDescent="0.2">
      <c r="B664" s="36" t="str">
        <f>IF($M$1="English",TitleTable!C$7,TitleTable!B$7)</f>
        <v>Torque</v>
      </c>
      <c r="C664" s="96" t="s">
        <v>268</v>
      </c>
      <c r="D664" s="99"/>
      <c r="E664" s="38"/>
      <c r="F664" s="38"/>
      <c r="G664" s="38"/>
      <c r="H664" s="38"/>
      <c r="I664" s="38"/>
      <c r="J664" s="38"/>
      <c r="K664" s="37"/>
      <c r="L664" s="37"/>
      <c r="M664" s="100"/>
    </row>
    <row r="665" spans="2:13" ht="15" x14ac:dyDescent="0.2">
      <c r="B665" s="39" t="str">
        <f>IF($M$1="English",TitleTable!C$8,TitleTable!B$8)</f>
        <v>Water outlet</v>
      </c>
      <c r="C665" s="162" t="s">
        <v>264</v>
      </c>
      <c r="D665" s="101"/>
      <c r="E665" s="40"/>
      <c r="F665" s="40"/>
      <c r="G665" s="40"/>
      <c r="H665" s="40"/>
      <c r="I665" s="40"/>
      <c r="J665" s="40"/>
      <c r="K665" s="40"/>
      <c r="L665" s="40"/>
      <c r="M665" s="102"/>
    </row>
    <row r="666" spans="2:13" ht="15" x14ac:dyDescent="0.2">
      <c r="B666" s="39" t="str">
        <f>IF($M$1="English",TitleTable!C$9,TitleTable!B$9)</f>
        <v>Gallary oil temperature</v>
      </c>
      <c r="C666" s="161" t="s">
        <v>264</v>
      </c>
      <c r="D666" s="101"/>
      <c r="E666" s="40"/>
      <c r="F666" s="40"/>
      <c r="G666" s="41"/>
      <c r="H666" s="40"/>
      <c r="I666" s="40"/>
      <c r="J666" s="40"/>
      <c r="K666" s="40"/>
      <c r="L666" s="40"/>
      <c r="M666" s="102"/>
    </row>
    <row r="667" spans="2:13" ht="15" thickBot="1" x14ac:dyDescent="0.25">
      <c r="B667" s="42" t="str">
        <f>IF($M$1="English",TitleTable!C$10,TitleTable!B$10)</f>
        <v>Oil pressure</v>
      </c>
      <c r="C667" s="49" t="s">
        <v>16</v>
      </c>
      <c r="D667" s="103"/>
      <c r="E667" s="43"/>
      <c r="F667" s="43"/>
      <c r="G667" s="43"/>
      <c r="H667" s="43"/>
      <c r="I667" s="44"/>
      <c r="J667" s="44"/>
      <c r="K667" s="43"/>
      <c r="L667" s="43"/>
      <c r="M667" s="104"/>
    </row>
    <row r="668" spans="2:13" ht="15" x14ac:dyDescent="0.2">
      <c r="B668" s="45" t="str">
        <f>IF($M$1="English",TitleTable!C$11,TitleTable!B$11)</f>
        <v>Room temperature</v>
      </c>
      <c r="C668" s="161" t="s">
        <v>264</v>
      </c>
      <c r="D668" s="105"/>
      <c r="E668" s="46"/>
      <c r="F668" s="46"/>
      <c r="G668" s="46"/>
      <c r="H668" s="46"/>
      <c r="I668" s="46"/>
      <c r="J668" s="46"/>
      <c r="K668" s="46"/>
      <c r="L668" s="46"/>
      <c r="M668" s="106"/>
    </row>
    <row r="669" spans="2:13" x14ac:dyDescent="0.2">
      <c r="B669" s="39" t="str">
        <f>IF($M$1="English",TitleTable!C$12,TitleTable!B$12)</f>
        <v>Relative humidity</v>
      </c>
      <c r="C669" s="47" t="s">
        <v>266</v>
      </c>
      <c r="D669" s="107"/>
      <c r="E669" s="48"/>
      <c r="F669" s="48"/>
      <c r="G669" s="48"/>
      <c r="H669" s="48"/>
      <c r="I669" s="48"/>
      <c r="J669" s="48"/>
      <c r="K669" s="48"/>
      <c r="L669" s="48"/>
      <c r="M669" s="108"/>
    </row>
    <row r="670" spans="2:13" ht="15" thickBot="1" x14ac:dyDescent="0.25">
      <c r="B670" s="42" t="str">
        <f>IF($M$1="English",TitleTable!C$13,TitleTable!B$13)</f>
        <v>Atmospheric pressure</v>
      </c>
      <c r="C670" s="49" t="s">
        <v>18</v>
      </c>
      <c r="D670" s="109"/>
      <c r="E670" s="50"/>
      <c r="F670" s="50"/>
      <c r="G670" s="50"/>
      <c r="H670" s="50"/>
      <c r="I670" s="50"/>
      <c r="J670" s="50"/>
      <c r="K670" s="50"/>
      <c r="L670" s="50"/>
      <c r="M670" s="110"/>
    </row>
    <row r="671" spans="2:13" ht="15" thickBot="1" x14ac:dyDescent="0.25">
      <c r="B671" s="51" t="str">
        <f>IF($M$1="English",TitleTable!C$14,TitleTable!B$14)</f>
        <v>Absolute humidity</v>
      </c>
      <c r="C671" s="97" t="s">
        <v>0</v>
      </c>
      <c r="D671" s="111">
        <f>D668+273.15</f>
        <v>273.14999999999998</v>
      </c>
      <c r="E671" s="52">
        <f t="shared" ref="E671:M671" si="150">E668+273.15</f>
        <v>273.14999999999998</v>
      </c>
      <c r="F671" s="52">
        <f t="shared" si="150"/>
        <v>273.14999999999998</v>
      </c>
      <c r="G671" s="52">
        <f t="shared" si="150"/>
        <v>273.14999999999998</v>
      </c>
      <c r="H671" s="52">
        <f t="shared" si="150"/>
        <v>273.14999999999998</v>
      </c>
      <c r="I671" s="52">
        <f t="shared" si="150"/>
        <v>273.14999999999998</v>
      </c>
      <c r="J671" s="52">
        <f t="shared" si="150"/>
        <v>273.14999999999998</v>
      </c>
      <c r="K671" s="52">
        <f t="shared" si="150"/>
        <v>273.14999999999998</v>
      </c>
      <c r="L671" s="52">
        <f t="shared" si="150"/>
        <v>273.14999999999998</v>
      </c>
      <c r="M671" s="112">
        <f t="shared" si="150"/>
        <v>273.14999999999998</v>
      </c>
    </row>
    <row r="672" spans="2:13" ht="16.5" x14ac:dyDescent="0.2">
      <c r="B672" s="53" t="str">
        <f>IF($M$1="English",TitleTable!C$15,TitleTable!B$15)</f>
        <v>Air density</v>
      </c>
      <c r="C672" s="54" t="s">
        <v>267</v>
      </c>
      <c r="D672" s="113" t="e">
        <f>(1.2931*273.15/(D671))*(D670/1013.25)*(1-0.378*(D669/100)*(EXP(-6096.9385*(D671)^-1+21.2409642-2.711193*10^-2*(D671)+1.673952*10^-5*(D671)^2+2.433502*LN((D671))))/100/D670)</f>
        <v>#DIV/0!</v>
      </c>
      <c r="E672" s="55" t="e">
        <f t="shared" ref="E672:M672" si="151">(1.2931*273.15/(E671))*(E670/1013.25)*(1-0.378*(E669/100)*(EXP(-6096.9385*(E671)^-1+21.2409642-2.711193*10^-2*(E671)+1.673952*10^-5*(E671)^2+2.433502*LN((E671))))/100/E670)</f>
        <v>#DIV/0!</v>
      </c>
      <c r="F672" s="55" t="e">
        <f t="shared" si="151"/>
        <v>#DIV/0!</v>
      </c>
      <c r="G672" s="55" t="e">
        <f t="shared" si="151"/>
        <v>#DIV/0!</v>
      </c>
      <c r="H672" s="55" t="e">
        <f t="shared" si="151"/>
        <v>#DIV/0!</v>
      </c>
      <c r="I672" s="55" t="e">
        <f t="shared" si="151"/>
        <v>#DIV/0!</v>
      </c>
      <c r="J672" s="55" t="e">
        <f t="shared" si="151"/>
        <v>#DIV/0!</v>
      </c>
      <c r="K672" s="55" t="e">
        <f t="shared" si="151"/>
        <v>#DIV/0!</v>
      </c>
      <c r="L672" s="55" t="e">
        <f t="shared" si="151"/>
        <v>#DIV/0!</v>
      </c>
      <c r="M672" s="114" t="e">
        <f t="shared" si="151"/>
        <v>#DIV/0!</v>
      </c>
    </row>
    <row r="673" spans="2:13" ht="15.75" thickBot="1" x14ac:dyDescent="0.2">
      <c r="B673" s="56" t="str">
        <f>IF($M$1="English",TitleTable!C$16,TitleTable!B$16)</f>
        <v>Adjusted torque by air density</v>
      </c>
      <c r="C673" s="98" t="s">
        <v>34</v>
      </c>
      <c r="D673" s="115" t="e">
        <f t="shared" ref="D673:M673" si="152">((1.175-D672)*IF(OR($K662=80,$K662="80℃"),D$8,D$7))+D664</f>
        <v>#DIV/0!</v>
      </c>
      <c r="E673" s="57" t="e">
        <f t="shared" si="152"/>
        <v>#DIV/0!</v>
      </c>
      <c r="F673" s="57" t="e">
        <f t="shared" si="152"/>
        <v>#DIV/0!</v>
      </c>
      <c r="G673" s="57" t="e">
        <f t="shared" si="152"/>
        <v>#DIV/0!</v>
      </c>
      <c r="H673" s="57" t="e">
        <f t="shared" si="152"/>
        <v>#DIV/0!</v>
      </c>
      <c r="I673" s="57" t="e">
        <f t="shared" si="152"/>
        <v>#DIV/0!</v>
      </c>
      <c r="J673" s="57" t="e">
        <f t="shared" si="152"/>
        <v>#DIV/0!</v>
      </c>
      <c r="K673" s="57" t="e">
        <f t="shared" si="152"/>
        <v>#DIV/0!</v>
      </c>
      <c r="L673" s="57" t="e">
        <f t="shared" si="152"/>
        <v>#DIV/0!</v>
      </c>
      <c r="M673" s="116" t="e">
        <f t="shared" si="152"/>
        <v>#DIV/0!</v>
      </c>
    </row>
    <row r="674" spans="2:13" x14ac:dyDescent="0.2">
      <c r="B674" s="11"/>
      <c r="C674" s="11"/>
      <c r="D674" s="11"/>
      <c r="E674" s="11"/>
      <c r="F674" s="11"/>
      <c r="G674" s="11"/>
      <c r="H674" s="11"/>
      <c r="I674" s="11"/>
      <c r="J674" s="11"/>
      <c r="K674" s="11"/>
      <c r="L674" s="11"/>
      <c r="M674" s="11"/>
    </row>
    <row r="675" spans="2:13" ht="15.75" thickBot="1" x14ac:dyDescent="0.3">
      <c r="B675" s="9" t="s">
        <v>150</v>
      </c>
      <c r="C675" s="26" t="str">
        <f>IF($M$1="English",TitleTable!C$5,TitleTable!B$5)</f>
        <v>Oil:</v>
      </c>
      <c r="D675" s="28">
        <f>D662</f>
        <v>0</v>
      </c>
      <c r="E675" s="28"/>
      <c r="F675" s="26" t="str">
        <f>IF($M$1="English",TitleTable!C$18,TitleTable!B$18)</f>
        <v>Date:</v>
      </c>
      <c r="G675" s="29"/>
      <c r="H675" s="30"/>
      <c r="I675" s="26" t="str">
        <f>IF($M$1="English",TitleTable!C$21,TitleTable!B$21)</f>
        <v>Oil temperature</v>
      </c>
      <c r="K675" s="27">
        <v>80</v>
      </c>
      <c r="L675" s="94" t="s">
        <v>106</v>
      </c>
      <c r="M675" s="31" t="str">
        <f>IF(OR(MAX(D679:M679)&gt;81,MIN(D679:M679)&lt;79),"O/Temp error","")</f>
        <v>O/Temp error</v>
      </c>
    </row>
    <row r="676" spans="2:13" ht="15" thickBot="1" x14ac:dyDescent="0.25">
      <c r="B676" s="58" t="str">
        <f>IF($M$1="English",TitleTable!C$6,TitleTable!B$6)</f>
        <v>Speed</v>
      </c>
      <c r="C676" s="117" t="s">
        <v>35</v>
      </c>
      <c r="D676" s="59">
        <v>650</v>
      </c>
      <c r="E676" s="60">
        <v>800</v>
      </c>
      <c r="F676" s="60">
        <v>1000</v>
      </c>
      <c r="G676" s="60">
        <v>1200</v>
      </c>
      <c r="H676" s="60">
        <v>1400</v>
      </c>
      <c r="I676" s="60">
        <v>1600</v>
      </c>
      <c r="J676" s="60">
        <v>1800</v>
      </c>
      <c r="K676" s="60">
        <v>2000</v>
      </c>
      <c r="L676" s="60">
        <v>2400</v>
      </c>
      <c r="M676" s="61">
        <v>2800</v>
      </c>
    </row>
    <row r="677" spans="2:13" x14ac:dyDescent="0.2">
      <c r="B677" s="62" t="str">
        <f>IF($M$1="English",TitleTable!C$7,TitleTable!B$7)</f>
        <v>Torque</v>
      </c>
      <c r="C677" s="118" t="s">
        <v>268</v>
      </c>
      <c r="D677" s="99"/>
      <c r="E677" s="38"/>
      <c r="F677" s="38"/>
      <c r="G677" s="38"/>
      <c r="H677" s="38"/>
      <c r="I677" s="38"/>
      <c r="J677" s="38"/>
      <c r="K677" s="37"/>
      <c r="L677" s="37"/>
      <c r="M677" s="100"/>
    </row>
    <row r="678" spans="2:13" x14ac:dyDescent="0.2">
      <c r="B678" s="63" t="str">
        <f>IF($M$1="English",TitleTable!C$8,TitleTable!B$8)</f>
        <v>Water outlet</v>
      </c>
      <c r="C678" s="67" t="s">
        <v>263</v>
      </c>
      <c r="D678" s="101"/>
      <c r="E678" s="40"/>
      <c r="F678" s="40"/>
      <c r="G678" s="40"/>
      <c r="H678" s="40"/>
      <c r="I678" s="40"/>
      <c r="J678" s="40"/>
      <c r="K678" s="40"/>
      <c r="L678" s="40"/>
      <c r="M678" s="102"/>
    </row>
    <row r="679" spans="2:13" x14ac:dyDescent="0.2">
      <c r="B679" s="63" t="str">
        <f>IF($M$1="English",TitleTable!C$9,TitleTable!B$9)</f>
        <v>Gallary oil temperature</v>
      </c>
      <c r="C679" s="67" t="s">
        <v>263</v>
      </c>
      <c r="D679" s="101"/>
      <c r="E679" s="40"/>
      <c r="F679" s="40"/>
      <c r="G679" s="41"/>
      <c r="H679" s="40"/>
      <c r="I679" s="40"/>
      <c r="J679" s="40"/>
      <c r="K679" s="40"/>
      <c r="L679" s="40"/>
      <c r="M679" s="102"/>
    </row>
    <row r="680" spans="2:13" ht="15" thickBot="1" x14ac:dyDescent="0.25">
      <c r="B680" s="64" t="str">
        <f>IF($M$1="English",TitleTable!C$10,TitleTable!B$10)</f>
        <v>Oil pressure</v>
      </c>
      <c r="C680" s="68" t="s">
        <v>15</v>
      </c>
      <c r="D680" s="103"/>
      <c r="E680" s="43"/>
      <c r="F680" s="43"/>
      <c r="G680" s="43"/>
      <c r="H680" s="43"/>
      <c r="I680" s="44"/>
      <c r="J680" s="44"/>
      <c r="K680" s="43"/>
      <c r="L680" s="43"/>
      <c r="M680" s="104"/>
    </row>
    <row r="681" spans="2:13" x14ac:dyDescent="0.2">
      <c r="B681" s="65" t="str">
        <f>IF($M$1="English",TitleTable!C$11,TitleTable!B$11)</f>
        <v>Room temperature</v>
      </c>
      <c r="C681" s="66" t="s">
        <v>263</v>
      </c>
      <c r="D681" s="105"/>
      <c r="E681" s="46"/>
      <c r="F681" s="46"/>
      <c r="G681" s="46"/>
      <c r="H681" s="46"/>
      <c r="I681" s="46"/>
      <c r="J681" s="46"/>
      <c r="K681" s="46"/>
      <c r="L681" s="46"/>
      <c r="M681" s="106"/>
    </row>
    <row r="682" spans="2:13" x14ac:dyDescent="0.2">
      <c r="B682" s="63" t="str">
        <f>IF($M$1="English",TitleTable!C$12,TitleTable!B$12)</f>
        <v>Relative humidity</v>
      </c>
      <c r="C682" s="67" t="s">
        <v>265</v>
      </c>
      <c r="D682" s="107"/>
      <c r="E682" s="48"/>
      <c r="F682" s="48"/>
      <c r="G682" s="48"/>
      <c r="H682" s="48"/>
      <c r="I682" s="48"/>
      <c r="J682" s="48"/>
      <c r="K682" s="48"/>
      <c r="L682" s="48"/>
      <c r="M682" s="108"/>
    </row>
    <row r="683" spans="2:13" ht="15" thickBot="1" x14ac:dyDescent="0.25">
      <c r="B683" s="64" t="str">
        <f>IF($M$1="English",TitleTable!C$13,TitleTable!B$13)</f>
        <v>Atmospheric pressure</v>
      </c>
      <c r="C683" s="68" t="s">
        <v>17</v>
      </c>
      <c r="D683" s="109"/>
      <c r="E683" s="50"/>
      <c r="F683" s="50"/>
      <c r="G683" s="50"/>
      <c r="H683" s="50"/>
      <c r="I683" s="50"/>
      <c r="J683" s="50"/>
      <c r="K683" s="50"/>
      <c r="L683" s="50"/>
      <c r="M683" s="110"/>
    </row>
    <row r="684" spans="2:13" ht="15" thickBot="1" x14ac:dyDescent="0.25">
      <c r="B684" s="51" t="str">
        <f>IF($M$1="English",TitleTable!C$14,TitleTable!B$14)</f>
        <v>Absolute humidity</v>
      </c>
      <c r="C684" s="97" t="s">
        <v>19</v>
      </c>
      <c r="D684" s="111">
        <f>D681+273.15</f>
        <v>273.14999999999998</v>
      </c>
      <c r="E684" s="52">
        <f t="shared" ref="E684:M684" si="153">E681+273.15</f>
        <v>273.14999999999998</v>
      </c>
      <c r="F684" s="52">
        <f t="shared" si="153"/>
        <v>273.14999999999998</v>
      </c>
      <c r="G684" s="52">
        <f t="shared" si="153"/>
        <v>273.14999999999998</v>
      </c>
      <c r="H684" s="52">
        <f t="shared" si="153"/>
        <v>273.14999999999998</v>
      </c>
      <c r="I684" s="52">
        <f t="shared" si="153"/>
        <v>273.14999999999998</v>
      </c>
      <c r="J684" s="52">
        <f t="shared" si="153"/>
        <v>273.14999999999998</v>
      </c>
      <c r="K684" s="52">
        <f t="shared" si="153"/>
        <v>273.14999999999998</v>
      </c>
      <c r="L684" s="52">
        <f t="shared" si="153"/>
        <v>273.14999999999998</v>
      </c>
      <c r="M684" s="112">
        <f t="shared" si="153"/>
        <v>273.14999999999998</v>
      </c>
    </row>
    <row r="685" spans="2:13" ht="16.5" x14ac:dyDescent="0.2">
      <c r="B685" s="53" t="str">
        <f>IF($M$1="English",TitleTable!C$15,TitleTable!B$15)</f>
        <v>Air density</v>
      </c>
      <c r="C685" s="54" t="s">
        <v>269</v>
      </c>
      <c r="D685" s="113" t="e">
        <f>(1.2931*273.15/(D684))*(D683/1013.25)*(1-0.378*(D682/100)*(EXP(-6096.9385*(D684)^-1+21.2409642-2.711193*10^-2*(D684)+1.673952*10^-5*(D684)^2+2.433502*LN((D684))))/100/D683)</f>
        <v>#DIV/0!</v>
      </c>
      <c r="E685" s="55" t="e">
        <f t="shared" ref="E685:M685" si="154">(1.2931*273.15/(E684))*(E683/1013.25)*(1-0.378*(E682/100)*(EXP(-6096.9385*(E684)^-1+21.2409642-2.711193*10^-2*(E684)+1.673952*10^-5*(E684)^2+2.433502*LN((E684))))/100/E683)</f>
        <v>#DIV/0!</v>
      </c>
      <c r="F685" s="55" t="e">
        <f t="shared" si="154"/>
        <v>#DIV/0!</v>
      </c>
      <c r="G685" s="55" t="e">
        <f t="shared" si="154"/>
        <v>#DIV/0!</v>
      </c>
      <c r="H685" s="55" t="e">
        <f t="shared" si="154"/>
        <v>#DIV/0!</v>
      </c>
      <c r="I685" s="55" t="e">
        <f t="shared" si="154"/>
        <v>#DIV/0!</v>
      </c>
      <c r="J685" s="55" t="e">
        <f t="shared" si="154"/>
        <v>#DIV/0!</v>
      </c>
      <c r="K685" s="55" t="e">
        <f t="shared" si="154"/>
        <v>#DIV/0!</v>
      </c>
      <c r="L685" s="55" t="e">
        <f t="shared" si="154"/>
        <v>#DIV/0!</v>
      </c>
      <c r="M685" s="114" t="e">
        <f t="shared" si="154"/>
        <v>#DIV/0!</v>
      </c>
    </row>
    <row r="686" spans="2:13" ht="15.75" thickBot="1" x14ac:dyDescent="0.2">
      <c r="B686" s="56" t="str">
        <f>IF($M$1="English",TitleTable!C$16,TitleTable!B$16)</f>
        <v>Adjusted torque by air density</v>
      </c>
      <c r="C686" s="98" t="s">
        <v>34</v>
      </c>
      <c r="D686" s="115" t="e">
        <f t="shared" ref="D686:M686" si="155">((1.175-D685)*IF(OR($K675=80,$K675="80℃"),D$8,D$7))+D677</f>
        <v>#DIV/0!</v>
      </c>
      <c r="E686" s="57" t="e">
        <f t="shared" si="155"/>
        <v>#DIV/0!</v>
      </c>
      <c r="F686" s="57" t="e">
        <f t="shared" si="155"/>
        <v>#DIV/0!</v>
      </c>
      <c r="G686" s="57" t="e">
        <f t="shared" si="155"/>
        <v>#DIV/0!</v>
      </c>
      <c r="H686" s="57" t="e">
        <f t="shared" si="155"/>
        <v>#DIV/0!</v>
      </c>
      <c r="I686" s="57" t="e">
        <f t="shared" si="155"/>
        <v>#DIV/0!</v>
      </c>
      <c r="J686" s="57" t="e">
        <f t="shared" si="155"/>
        <v>#DIV/0!</v>
      </c>
      <c r="K686" s="57" t="e">
        <f t="shared" si="155"/>
        <v>#DIV/0!</v>
      </c>
      <c r="L686" s="57" t="e">
        <f t="shared" si="155"/>
        <v>#DIV/0!</v>
      </c>
      <c r="M686" s="116" t="e">
        <f t="shared" si="155"/>
        <v>#DIV/0!</v>
      </c>
    </row>
    <row r="688" spans="2:13" ht="15.75" thickBot="1" x14ac:dyDescent="0.3">
      <c r="B688" s="9" t="s">
        <v>152</v>
      </c>
      <c r="C688" s="26" t="str">
        <f>IF($M$1="English",TitleTable!C$5,TitleTable!B$5)</f>
        <v>Oil:</v>
      </c>
      <c r="D688" s="27" t="s">
        <v>1</v>
      </c>
      <c r="E688" s="28"/>
      <c r="F688" s="26" t="str">
        <f>IF($M$1="English",TitleTable!C$18,TitleTable!B$18)</f>
        <v>Date:</v>
      </c>
      <c r="G688" s="29"/>
      <c r="H688" s="30"/>
      <c r="I688" s="26" t="str">
        <f>IF($M$1="English",TitleTable!C$21,TitleTable!B$21)</f>
        <v>Oil temperature</v>
      </c>
      <c r="K688" s="27">
        <v>50</v>
      </c>
      <c r="L688" s="94" t="s">
        <v>106</v>
      </c>
      <c r="M688" s="31" t="str">
        <f>IF(OR(MAX(D692:M692)&gt;51,MIN(D692:M692)&lt;49),"O/Temp error","")</f>
        <v>O/Temp error</v>
      </c>
    </row>
    <row r="689" spans="2:13" ht="15" thickBot="1" x14ac:dyDescent="0.25">
      <c r="B689" s="32" t="str">
        <f>IF($M$1="English",TitleTable!C$6,TitleTable!B$6)</f>
        <v>Speed</v>
      </c>
      <c r="C689" s="95" t="s">
        <v>36</v>
      </c>
      <c r="D689" s="33">
        <v>650</v>
      </c>
      <c r="E689" s="34">
        <v>800</v>
      </c>
      <c r="F689" s="34">
        <v>1000</v>
      </c>
      <c r="G689" s="34">
        <v>1200</v>
      </c>
      <c r="H689" s="34">
        <v>1400</v>
      </c>
      <c r="I689" s="34">
        <v>1600</v>
      </c>
      <c r="J689" s="34">
        <v>1800</v>
      </c>
      <c r="K689" s="34">
        <v>2000</v>
      </c>
      <c r="L689" s="34">
        <v>2400</v>
      </c>
      <c r="M689" s="35">
        <v>2800</v>
      </c>
    </row>
    <row r="690" spans="2:13" x14ac:dyDescent="0.2">
      <c r="B690" s="36" t="str">
        <f>IF($M$1="English",TitleTable!C$7,TitleTable!B$7)</f>
        <v>Torque</v>
      </c>
      <c r="C690" s="96" t="s">
        <v>268</v>
      </c>
      <c r="D690" s="99"/>
      <c r="E690" s="38"/>
      <c r="F690" s="38"/>
      <c r="G690" s="38"/>
      <c r="H690" s="38"/>
      <c r="I690" s="38"/>
      <c r="J690" s="38"/>
      <c r="K690" s="37"/>
      <c r="L690" s="37"/>
      <c r="M690" s="100"/>
    </row>
    <row r="691" spans="2:13" ht="15" x14ac:dyDescent="0.2">
      <c r="B691" s="39" t="str">
        <f>IF($M$1="English",TitleTable!C$8,TitleTable!B$8)</f>
        <v>Water outlet</v>
      </c>
      <c r="C691" s="162" t="s">
        <v>264</v>
      </c>
      <c r="D691" s="101"/>
      <c r="E691" s="40"/>
      <c r="F691" s="40"/>
      <c r="G691" s="40"/>
      <c r="H691" s="40"/>
      <c r="I691" s="40"/>
      <c r="J691" s="40"/>
      <c r="K691" s="40"/>
      <c r="L691" s="40"/>
      <c r="M691" s="102"/>
    </row>
    <row r="692" spans="2:13" ht="15" x14ac:dyDescent="0.2">
      <c r="B692" s="39" t="str">
        <f>IF($M$1="English",TitleTable!C$9,TitleTable!B$9)</f>
        <v>Gallary oil temperature</v>
      </c>
      <c r="C692" s="161" t="s">
        <v>264</v>
      </c>
      <c r="D692" s="101"/>
      <c r="E692" s="40"/>
      <c r="F692" s="40"/>
      <c r="G692" s="41"/>
      <c r="H692" s="40"/>
      <c r="I692" s="40"/>
      <c r="J692" s="40"/>
      <c r="K692" s="40"/>
      <c r="L692" s="40"/>
      <c r="M692" s="102"/>
    </row>
    <row r="693" spans="2:13" ht="15" thickBot="1" x14ac:dyDescent="0.25">
      <c r="B693" s="42" t="str">
        <f>IF($M$1="English",TitleTable!C$10,TitleTable!B$10)</f>
        <v>Oil pressure</v>
      </c>
      <c r="C693" s="49" t="s">
        <v>16</v>
      </c>
      <c r="D693" s="103"/>
      <c r="E693" s="43"/>
      <c r="F693" s="43"/>
      <c r="G693" s="43"/>
      <c r="H693" s="43"/>
      <c r="I693" s="44"/>
      <c r="J693" s="44"/>
      <c r="K693" s="43"/>
      <c r="L693" s="43"/>
      <c r="M693" s="104"/>
    </row>
    <row r="694" spans="2:13" ht="15" x14ac:dyDescent="0.2">
      <c r="B694" s="45" t="str">
        <f>IF($M$1="English",TitleTable!C$11,TitleTable!B$11)</f>
        <v>Room temperature</v>
      </c>
      <c r="C694" s="161" t="s">
        <v>264</v>
      </c>
      <c r="D694" s="105"/>
      <c r="E694" s="46"/>
      <c r="F694" s="46"/>
      <c r="G694" s="46"/>
      <c r="H694" s="46"/>
      <c r="I694" s="46"/>
      <c r="J694" s="46"/>
      <c r="K694" s="46"/>
      <c r="L694" s="46"/>
      <c r="M694" s="106"/>
    </row>
    <row r="695" spans="2:13" x14ac:dyDescent="0.2">
      <c r="B695" s="39" t="str">
        <f>IF($M$1="English",TitleTable!C$12,TitleTable!B$12)</f>
        <v>Relative humidity</v>
      </c>
      <c r="C695" s="47" t="s">
        <v>266</v>
      </c>
      <c r="D695" s="107"/>
      <c r="E695" s="48"/>
      <c r="F695" s="48"/>
      <c r="G695" s="48"/>
      <c r="H695" s="48"/>
      <c r="I695" s="48"/>
      <c r="J695" s="48"/>
      <c r="K695" s="48"/>
      <c r="L695" s="48"/>
      <c r="M695" s="108"/>
    </row>
    <row r="696" spans="2:13" ht="15" thickBot="1" x14ac:dyDescent="0.25">
      <c r="B696" s="42" t="str">
        <f>IF($M$1="English",TitleTable!C$13,TitleTable!B$13)</f>
        <v>Atmospheric pressure</v>
      </c>
      <c r="C696" s="49" t="s">
        <v>18</v>
      </c>
      <c r="D696" s="109"/>
      <c r="E696" s="50"/>
      <c r="F696" s="50"/>
      <c r="G696" s="50"/>
      <c r="H696" s="50"/>
      <c r="I696" s="50"/>
      <c r="J696" s="50"/>
      <c r="K696" s="50"/>
      <c r="L696" s="50"/>
      <c r="M696" s="110"/>
    </row>
    <row r="697" spans="2:13" ht="15" thickBot="1" x14ac:dyDescent="0.25">
      <c r="B697" s="51" t="str">
        <f>IF($M$1="English",TitleTable!C$14,TitleTable!B$14)</f>
        <v>Absolute humidity</v>
      </c>
      <c r="C697" s="97" t="s">
        <v>0</v>
      </c>
      <c r="D697" s="111">
        <f>D694+273.15</f>
        <v>273.14999999999998</v>
      </c>
      <c r="E697" s="52">
        <f t="shared" ref="E697:M697" si="156">E694+273.15</f>
        <v>273.14999999999998</v>
      </c>
      <c r="F697" s="52">
        <f t="shared" si="156"/>
        <v>273.14999999999998</v>
      </c>
      <c r="G697" s="52">
        <f t="shared" si="156"/>
        <v>273.14999999999998</v>
      </c>
      <c r="H697" s="52">
        <f t="shared" si="156"/>
        <v>273.14999999999998</v>
      </c>
      <c r="I697" s="52">
        <f t="shared" si="156"/>
        <v>273.14999999999998</v>
      </c>
      <c r="J697" s="52">
        <f t="shared" si="156"/>
        <v>273.14999999999998</v>
      </c>
      <c r="K697" s="52">
        <f t="shared" si="156"/>
        <v>273.14999999999998</v>
      </c>
      <c r="L697" s="52">
        <f t="shared" si="156"/>
        <v>273.14999999999998</v>
      </c>
      <c r="M697" s="112">
        <f t="shared" si="156"/>
        <v>273.14999999999998</v>
      </c>
    </row>
    <row r="698" spans="2:13" ht="16.5" x14ac:dyDescent="0.2">
      <c r="B698" s="53" t="str">
        <f>IF($M$1="English",TitleTable!C$15,TitleTable!B$15)</f>
        <v>Air density</v>
      </c>
      <c r="C698" s="54" t="s">
        <v>267</v>
      </c>
      <c r="D698" s="113" t="e">
        <f>(1.2931*273.15/(D697))*(D696/1013.25)*(1-0.378*(D695/100)*(EXP(-6096.9385*(D697)^-1+21.2409642-2.711193*10^-2*(D697)+1.673952*10^-5*(D697)^2+2.433502*LN((D697))))/100/D696)</f>
        <v>#DIV/0!</v>
      </c>
      <c r="E698" s="55" t="e">
        <f t="shared" ref="E698:M698" si="157">(1.2931*273.15/(E697))*(E696/1013.25)*(1-0.378*(E695/100)*(EXP(-6096.9385*(E697)^-1+21.2409642-2.711193*10^-2*(E697)+1.673952*10^-5*(E697)^2+2.433502*LN((E697))))/100/E696)</f>
        <v>#DIV/0!</v>
      </c>
      <c r="F698" s="55" t="e">
        <f t="shared" si="157"/>
        <v>#DIV/0!</v>
      </c>
      <c r="G698" s="55" t="e">
        <f t="shared" si="157"/>
        <v>#DIV/0!</v>
      </c>
      <c r="H698" s="55" t="e">
        <f t="shared" si="157"/>
        <v>#DIV/0!</v>
      </c>
      <c r="I698" s="55" t="e">
        <f t="shared" si="157"/>
        <v>#DIV/0!</v>
      </c>
      <c r="J698" s="55" t="e">
        <f t="shared" si="157"/>
        <v>#DIV/0!</v>
      </c>
      <c r="K698" s="55" t="e">
        <f t="shared" si="157"/>
        <v>#DIV/0!</v>
      </c>
      <c r="L698" s="55" t="e">
        <f t="shared" si="157"/>
        <v>#DIV/0!</v>
      </c>
      <c r="M698" s="114" t="e">
        <f t="shared" si="157"/>
        <v>#DIV/0!</v>
      </c>
    </row>
    <row r="699" spans="2:13" ht="15.75" thickBot="1" x14ac:dyDescent="0.2">
      <c r="B699" s="56" t="str">
        <f>IF($M$1="English",TitleTable!C$16,TitleTable!B$16)</f>
        <v>Adjusted torque by air density</v>
      </c>
      <c r="C699" s="98" t="s">
        <v>34</v>
      </c>
      <c r="D699" s="115" t="e">
        <f t="shared" ref="D699:M699" si="158">((1.175-D698)*IF(OR($K688=80,$K688="80℃"),D$8,D$7))+D690</f>
        <v>#DIV/0!</v>
      </c>
      <c r="E699" s="57" t="e">
        <f t="shared" si="158"/>
        <v>#DIV/0!</v>
      </c>
      <c r="F699" s="57" t="e">
        <f t="shared" si="158"/>
        <v>#DIV/0!</v>
      </c>
      <c r="G699" s="57" t="e">
        <f t="shared" si="158"/>
        <v>#DIV/0!</v>
      </c>
      <c r="H699" s="57" t="e">
        <f t="shared" si="158"/>
        <v>#DIV/0!</v>
      </c>
      <c r="I699" s="57" t="e">
        <f t="shared" si="158"/>
        <v>#DIV/0!</v>
      </c>
      <c r="J699" s="57" t="e">
        <f t="shared" si="158"/>
        <v>#DIV/0!</v>
      </c>
      <c r="K699" s="57" t="e">
        <f t="shared" si="158"/>
        <v>#DIV/0!</v>
      </c>
      <c r="L699" s="57" t="e">
        <f t="shared" si="158"/>
        <v>#DIV/0!</v>
      </c>
      <c r="M699" s="116" t="e">
        <f t="shared" si="158"/>
        <v>#DIV/0!</v>
      </c>
    </row>
    <row r="700" spans="2:13" x14ac:dyDescent="0.2">
      <c r="B700" s="11"/>
      <c r="C700" s="11"/>
      <c r="D700" s="11"/>
      <c r="E700" s="11"/>
      <c r="F700" s="11"/>
      <c r="G700" s="11"/>
      <c r="H700" s="11"/>
      <c r="I700" s="11"/>
      <c r="J700" s="11"/>
      <c r="K700" s="11"/>
      <c r="L700" s="11"/>
      <c r="M700" s="11"/>
    </row>
    <row r="701" spans="2:13" ht="15.75" thickBot="1" x14ac:dyDescent="0.3">
      <c r="B701" s="9" t="s">
        <v>154</v>
      </c>
      <c r="C701" s="26" t="str">
        <f>IF($M$1="English",TitleTable!C$5,TitleTable!B$5)</f>
        <v>Oil:</v>
      </c>
      <c r="D701" s="28" t="str">
        <f>D688</f>
        <v>JASO BC</v>
      </c>
      <c r="E701" s="28"/>
      <c r="F701" s="26" t="str">
        <f>IF($M$1="English",TitleTable!C$18,TitleTable!B$18)</f>
        <v>Date:</v>
      </c>
      <c r="G701" s="29"/>
      <c r="H701" s="30"/>
      <c r="I701" s="26" t="str">
        <f>IF($M$1="English",TitleTable!C$21,TitleTable!B$21)</f>
        <v>Oil temperature</v>
      </c>
      <c r="K701" s="27">
        <v>80</v>
      </c>
      <c r="L701" s="94" t="s">
        <v>106</v>
      </c>
      <c r="M701" s="31" t="str">
        <f>IF(OR(MAX(D705:M705)&gt;81,MIN(D705:M705)&lt;79),"O/Temp error","")</f>
        <v>O/Temp error</v>
      </c>
    </row>
    <row r="702" spans="2:13" ht="15" thickBot="1" x14ac:dyDescent="0.25">
      <c r="B702" s="58" t="str">
        <f>IF($M$1="English",TitleTable!C$6,TitleTable!B$6)</f>
        <v>Speed</v>
      </c>
      <c r="C702" s="117" t="s">
        <v>35</v>
      </c>
      <c r="D702" s="59">
        <v>650</v>
      </c>
      <c r="E702" s="60">
        <v>800</v>
      </c>
      <c r="F702" s="60">
        <v>1000</v>
      </c>
      <c r="G702" s="60">
        <v>1200</v>
      </c>
      <c r="H702" s="60">
        <v>1400</v>
      </c>
      <c r="I702" s="60">
        <v>1600</v>
      </c>
      <c r="J702" s="60">
        <v>1800</v>
      </c>
      <c r="K702" s="60">
        <v>2000</v>
      </c>
      <c r="L702" s="60">
        <v>2400</v>
      </c>
      <c r="M702" s="61">
        <v>2800</v>
      </c>
    </row>
    <row r="703" spans="2:13" x14ac:dyDescent="0.2">
      <c r="B703" s="62" t="str">
        <f>IF($M$1="English",TitleTable!C$7,TitleTable!B$7)</f>
        <v>Torque</v>
      </c>
      <c r="C703" s="118" t="s">
        <v>268</v>
      </c>
      <c r="D703" s="99"/>
      <c r="E703" s="38"/>
      <c r="F703" s="38"/>
      <c r="G703" s="38"/>
      <c r="H703" s="38"/>
      <c r="I703" s="38"/>
      <c r="J703" s="38"/>
      <c r="K703" s="37"/>
      <c r="L703" s="37"/>
      <c r="M703" s="100"/>
    </row>
    <row r="704" spans="2:13" x14ac:dyDescent="0.2">
      <c r="B704" s="63" t="str">
        <f>IF($M$1="English",TitleTable!C$8,TitleTable!B$8)</f>
        <v>Water outlet</v>
      </c>
      <c r="C704" s="67" t="s">
        <v>263</v>
      </c>
      <c r="D704" s="101"/>
      <c r="E704" s="40"/>
      <c r="F704" s="40"/>
      <c r="G704" s="40"/>
      <c r="H704" s="40"/>
      <c r="I704" s="40"/>
      <c r="J704" s="40"/>
      <c r="K704" s="40"/>
      <c r="L704" s="40"/>
      <c r="M704" s="102"/>
    </row>
    <row r="705" spans="2:13" x14ac:dyDescent="0.2">
      <c r="B705" s="63" t="str">
        <f>IF($M$1="English",TitleTable!C$9,TitleTable!B$9)</f>
        <v>Gallary oil temperature</v>
      </c>
      <c r="C705" s="67" t="s">
        <v>263</v>
      </c>
      <c r="D705" s="101"/>
      <c r="E705" s="40"/>
      <c r="F705" s="40"/>
      <c r="G705" s="41"/>
      <c r="H705" s="40"/>
      <c r="I705" s="40"/>
      <c r="J705" s="40"/>
      <c r="K705" s="40"/>
      <c r="L705" s="40"/>
      <c r="M705" s="102"/>
    </row>
    <row r="706" spans="2:13" ht="15" thickBot="1" x14ac:dyDescent="0.25">
      <c r="B706" s="64" t="str">
        <f>IF($M$1="English",TitleTable!C$10,TitleTable!B$10)</f>
        <v>Oil pressure</v>
      </c>
      <c r="C706" s="68" t="s">
        <v>15</v>
      </c>
      <c r="D706" s="103"/>
      <c r="E706" s="43"/>
      <c r="F706" s="43"/>
      <c r="G706" s="43"/>
      <c r="H706" s="43"/>
      <c r="I706" s="44"/>
      <c r="J706" s="44"/>
      <c r="K706" s="43"/>
      <c r="L706" s="43"/>
      <c r="M706" s="104"/>
    </row>
    <row r="707" spans="2:13" x14ac:dyDescent="0.2">
      <c r="B707" s="65" t="str">
        <f>IF($M$1="English",TitleTable!C$11,TitleTable!B$11)</f>
        <v>Room temperature</v>
      </c>
      <c r="C707" s="66" t="s">
        <v>263</v>
      </c>
      <c r="D707" s="105"/>
      <c r="E707" s="46"/>
      <c r="F707" s="46"/>
      <c r="G707" s="46"/>
      <c r="H707" s="46"/>
      <c r="I707" s="46"/>
      <c r="J707" s="46"/>
      <c r="K707" s="46"/>
      <c r="L707" s="46"/>
      <c r="M707" s="106"/>
    </row>
    <row r="708" spans="2:13" x14ac:dyDescent="0.2">
      <c r="B708" s="63" t="str">
        <f>IF($M$1="English",TitleTable!C$12,TitleTable!B$12)</f>
        <v>Relative humidity</v>
      </c>
      <c r="C708" s="67" t="s">
        <v>265</v>
      </c>
      <c r="D708" s="107"/>
      <c r="E708" s="48"/>
      <c r="F708" s="48"/>
      <c r="G708" s="48"/>
      <c r="H708" s="48"/>
      <c r="I708" s="48"/>
      <c r="J708" s="48"/>
      <c r="K708" s="48"/>
      <c r="L708" s="48"/>
      <c r="M708" s="108"/>
    </row>
    <row r="709" spans="2:13" ht="15" thickBot="1" x14ac:dyDescent="0.25">
      <c r="B709" s="64" t="str">
        <f>IF($M$1="English",TitleTable!C$13,TitleTable!B$13)</f>
        <v>Atmospheric pressure</v>
      </c>
      <c r="C709" s="68" t="s">
        <v>17</v>
      </c>
      <c r="D709" s="109"/>
      <c r="E709" s="50"/>
      <c r="F709" s="50"/>
      <c r="G709" s="50"/>
      <c r="H709" s="50"/>
      <c r="I709" s="50"/>
      <c r="J709" s="50"/>
      <c r="K709" s="50"/>
      <c r="L709" s="50"/>
      <c r="M709" s="110"/>
    </row>
    <row r="710" spans="2:13" ht="15" thickBot="1" x14ac:dyDescent="0.25">
      <c r="B710" s="51" t="str">
        <f>IF($M$1="English",TitleTable!C$14,TitleTable!B$14)</f>
        <v>Absolute humidity</v>
      </c>
      <c r="C710" s="97" t="s">
        <v>19</v>
      </c>
      <c r="D710" s="111">
        <f>D707+273.15</f>
        <v>273.14999999999998</v>
      </c>
      <c r="E710" s="52">
        <f t="shared" ref="E710:M710" si="159">E707+273.15</f>
        <v>273.14999999999998</v>
      </c>
      <c r="F710" s="52">
        <f t="shared" si="159"/>
        <v>273.14999999999998</v>
      </c>
      <c r="G710" s="52">
        <f t="shared" si="159"/>
        <v>273.14999999999998</v>
      </c>
      <c r="H710" s="52">
        <f t="shared" si="159"/>
        <v>273.14999999999998</v>
      </c>
      <c r="I710" s="52">
        <f t="shared" si="159"/>
        <v>273.14999999999998</v>
      </c>
      <c r="J710" s="52">
        <f t="shared" si="159"/>
        <v>273.14999999999998</v>
      </c>
      <c r="K710" s="52">
        <f t="shared" si="159"/>
        <v>273.14999999999998</v>
      </c>
      <c r="L710" s="52">
        <f t="shared" si="159"/>
        <v>273.14999999999998</v>
      </c>
      <c r="M710" s="112">
        <f t="shared" si="159"/>
        <v>273.14999999999998</v>
      </c>
    </row>
    <row r="711" spans="2:13" ht="16.5" x14ac:dyDescent="0.2">
      <c r="B711" s="53" t="str">
        <f>IF($M$1="English",TitleTable!C$15,TitleTable!B$15)</f>
        <v>Air density</v>
      </c>
      <c r="C711" s="54" t="s">
        <v>269</v>
      </c>
      <c r="D711" s="113" t="e">
        <f>(1.2931*273.15/(D710))*(D709/1013.25)*(1-0.378*(D708/100)*(EXP(-6096.9385*(D710)^-1+21.2409642-2.711193*10^-2*(D710)+1.673952*10^-5*(D710)^2+2.433502*LN((D710))))/100/D709)</f>
        <v>#DIV/0!</v>
      </c>
      <c r="E711" s="55" t="e">
        <f t="shared" ref="E711:M711" si="160">(1.2931*273.15/(E710))*(E709/1013.25)*(1-0.378*(E708/100)*(EXP(-6096.9385*(E710)^-1+21.2409642-2.711193*10^-2*(E710)+1.673952*10^-5*(E710)^2+2.433502*LN((E710))))/100/E709)</f>
        <v>#DIV/0!</v>
      </c>
      <c r="F711" s="55" t="e">
        <f t="shared" si="160"/>
        <v>#DIV/0!</v>
      </c>
      <c r="G711" s="55" t="e">
        <f t="shared" si="160"/>
        <v>#DIV/0!</v>
      </c>
      <c r="H711" s="55" t="e">
        <f t="shared" si="160"/>
        <v>#DIV/0!</v>
      </c>
      <c r="I711" s="55" t="e">
        <f t="shared" si="160"/>
        <v>#DIV/0!</v>
      </c>
      <c r="J711" s="55" t="e">
        <f t="shared" si="160"/>
        <v>#DIV/0!</v>
      </c>
      <c r="K711" s="55" t="e">
        <f t="shared" si="160"/>
        <v>#DIV/0!</v>
      </c>
      <c r="L711" s="55" t="e">
        <f t="shared" si="160"/>
        <v>#DIV/0!</v>
      </c>
      <c r="M711" s="114" t="e">
        <f t="shared" si="160"/>
        <v>#DIV/0!</v>
      </c>
    </row>
    <row r="712" spans="2:13" ht="15.75" thickBot="1" x14ac:dyDescent="0.2">
      <c r="B712" s="56" t="str">
        <f>IF($M$1="English",TitleTable!C$16,TitleTable!B$16)</f>
        <v>Adjusted torque by air density</v>
      </c>
      <c r="C712" s="98" t="s">
        <v>34</v>
      </c>
      <c r="D712" s="115" t="e">
        <f t="shared" ref="D712:M712" si="161">((1.175-D711)*IF(OR($K701=80,$K701="80℃"),D$8,D$7))+D703</f>
        <v>#DIV/0!</v>
      </c>
      <c r="E712" s="57" t="e">
        <f t="shared" si="161"/>
        <v>#DIV/0!</v>
      </c>
      <c r="F712" s="57" t="e">
        <f t="shared" si="161"/>
        <v>#DIV/0!</v>
      </c>
      <c r="G712" s="57" t="e">
        <f t="shared" si="161"/>
        <v>#DIV/0!</v>
      </c>
      <c r="H712" s="57" t="e">
        <f t="shared" si="161"/>
        <v>#DIV/0!</v>
      </c>
      <c r="I712" s="57" t="e">
        <f t="shared" si="161"/>
        <v>#DIV/0!</v>
      </c>
      <c r="J712" s="57" t="e">
        <f t="shared" si="161"/>
        <v>#DIV/0!</v>
      </c>
      <c r="K712" s="57" t="e">
        <f t="shared" si="161"/>
        <v>#DIV/0!</v>
      </c>
      <c r="L712" s="57" t="e">
        <f t="shared" si="161"/>
        <v>#DIV/0!</v>
      </c>
      <c r="M712" s="116" t="e">
        <f t="shared" si="161"/>
        <v>#DIV/0!</v>
      </c>
    </row>
    <row r="714" spans="2:13" ht="15.75" thickBot="1" x14ac:dyDescent="0.3">
      <c r="B714" s="9" t="s">
        <v>156</v>
      </c>
      <c r="C714" s="26" t="str">
        <f>IF($M$1="English",TitleTable!C$5,TitleTable!B$5)</f>
        <v>Oil:</v>
      </c>
      <c r="D714" s="78"/>
      <c r="E714" s="28"/>
      <c r="F714" s="26" t="str">
        <f>IF($M$1="English",TitleTable!C$18,TitleTable!B$18)</f>
        <v>Date:</v>
      </c>
      <c r="G714" s="29"/>
      <c r="H714" s="30"/>
      <c r="I714" s="26" t="str">
        <f>IF($M$1="English",TitleTable!C$21,TitleTable!B$21)</f>
        <v>Oil temperature</v>
      </c>
      <c r="K714" s="27">
        <v>50</v>
      </c>
      <c r="L714" s="94" t="s">
        <v>106</v>
      </c>
      <c r="M714" s="31" t="str">
        <f>IF(OR(MAX(D718:M718)&gt;51,MIN(D718:M718)&lt;49),"O/Temp error","")</f>
        <v>O/Temp error</v>
      </c>
    </row>
    <row r="715" spans="2:13" ht="15" thickBot="1" x14ac:dyDescent="0.25">
      <c r="B715" s="32" t="str">
        <f>IF($M$1="English",TitleTable!C$6,TitleTable!B$6)</f>
        <v>Speed</v>
      </c>
      <c r="C715" s="95" t="s">
        <v>36</v>
      </c>
      <c r="D715" s="33">
        <v>650</v>
      </c>
      <c r="E715" s="34">
        <v>800</v>
      </c>
      <c r="F715" s="34">
        <v>1000</v>
      </c>
      <c r="G715" s="34">
        <v>1200</v>
      </c>
      <c r="H715" s="34">
        <v>1400</v>
      </c>
      <c r="I715" s="34">
        <v>1600</v>
      </c>
      <c r="J715" s="34">
        <v>1800</v>
      </c>
      <c r="K715" s="34">
        <v>2000</v>
      </c>
      <c r="L715" s="34">
        <v>2400</v>
      </c>
      <c r="M715" s="35">
        <v>2800</v>
      </c>
    </row>
    <row r="716" spans="2:13" x14ac:dyDescent="0.2">
      <c r="B716" s="36" t="str">
        <f>IF($M$1="English",TitleTable!C$7,TitleTable!B$7)</f>
        <v>Torque</v>
      </c>
      <c r="C716" s="96" t="s">
        <v>268</v>
      </c>
      <c r="D716" s="99"/>
      <c r="E716" s="38"/>
      <c r="F716" s="38"/>
      <c r="G716" s="38"/>
      <c r="H716" s="38"/>
      <c r="I716" s="38"/>
      <c r="J716" s="38"/>
      <c r="K716" s="37"/>
      <c r="L716" s="37"/>
      <c r="M716" s="100"/>
    </row>
    <row r="717" spans="2:13" ht="15" x14ac:dyDescent="0.2">
      <c r="B717" s="39" t="str">
        <f>IF($M$1="English",TitleTable!C$8,TitleTable!B$8)</f>
        <v>Water outlet</v>
      </c>
      <c r="C717" s="162" t="s">
        <v>264</v>
      </c>
      <c r="D717" s="101"/>
      <c r="E717" s="40"/>
      <c r="F717" s="40"/>
      <c r="G717" s="40"/>
      <c r="H717" s="40"/>
      <c r="I717" s="40"/>
      <c r="J717" s="40"/>
      <c r="K717" s="40"/>
      <c r="L717" s="40"/>
      <c r="M717" s="102"/>
    </row>
    <row r="718" spans="2:13" ht="15" x14ac:dyDescent="0.2">
      <c r="B718" s="39" t="str">
        <f>IF($M$1="English",TitleTable!C$9,TitleTable!B$9)</f>
        <v>Gallary oil temperature</v>
      </c>
      <c r="C718" s="161" t="s">
        <v>264</v>
      </c>
      <c r="D718" s="101"/>
      <c r="E718" s="40"/>
      <c r="F718" s="40"/>
      <c r="G718" s="41"/>
      <c r="H718" s="40"/>
      <c r="I718" s="40"/>
      <c r="J718" s="40"/>
      <c r="K718" s="40"/>
      <c r="L718" s="40"/>
      <c r="M718" s="102"/>
    </row>
    <row r="719" spans="2:13" ht="15" thickBot="1" x14ac:dyDescent="0.25">
      <c r="B719" s="42" t="str">
        <f>IF($M$1="English",TitleTable!C$10,TitleTable!B$10)</f>
        <v>Oil pressure</v>
      </c>
      <c r="C719" s="49" t="s">
        <v>16</v>
      </c>
      <c r="D719" s="103"/>
      <c r="E719" s="43"/>
      <c r="F719" s="43"/>
      <c r="G719" s="43"/>
      <c r="H719" s="43"/>
      <c r="I719" s="44"/>
      <c r="J719" s="44"/>
      <c r="K719" s="43"/>
      <c r="L719" s="43"/>
      <c r="M719" s="104"/>
    </row>
    <row r="720" spans="2:13" ht="15" x14ac:dyDescent="0.2">
      <c r="B720" s="45" t="str">
        <f>IF($M$1="English",TitleTable!C$11,TitleTable!B$11)</f>
        <v>Room temperature</v>
      </c>
      <c r="C720" s="161" t="s">
        <v>264</v>
      </c>
      <c r="D720" s="105"/>
      <c r="E720" s="46"/>
      <c r="F720" s="46"/>
      <c r="G720" s="46"/>
      <c r="H720" s="46"/>
      <c r="I720" s="46"/>
      <c r="J720" s="46"/>
      <c r="K720" s="46"/>
      <c r="L720" s="46"/>
      <c r="M720" s="106"/>
    </row>
    <row r="721" spans="2:13" x14ac:dyDescent="0.2">
      <c r="B721" s="39" t="str">
        <f>IF($M$1="English",TitleTable!C$12,TitleTable!B$12)</f>
        <v>Relative humidity</v>
      </c>
      <c r="C721" s="47" t="s">
        <v>266</v>
      </c>
      <c r="D721" s="107"/>
      <c r="E721" s="48"/>
      <c r="F721" s="48"/>
      <c r="G721" s="48"/>
      <c r="H721" s="48"/>
      <c r="I721" s="48"/>
      <c r="J721" s="48"/>
      <c r="K721" s="48"/>
      <c r="L721" s="48"/>
      <c r="M721" s="108"/>
    </row>
    <row r="722" spans="2:13" ht="15" thickBot="1" x14ac:dyDescent="0.25">
      <c r="B722" s="42" t="str">
        <f>IF($M$1="English",TitleTable!C$13,TitleTable!B$13)</f>
        <v>Atmospheric pressure</v>
      </c>
      <c r="C722" s="49" t="s">
        <v>18</v>
      </c>
      <c r="D722" s="109"/>
      <c r="E722" s="50"/>
      <c r="F722" s="50"/>
      <c r="G722" s="50"/>
      <c r="H722" s="50"/>
      <c r="I722" s="50"/>
      <c r="J722" s="50"/>
      <c r="K722" s="50"/>
      <c r="L722" s="50"/>
      <c r="M722" s="110"/>
    </row>
    <row r="723" spans="2:13" ht="15" thickBot="1" x14ac:dyDescent="0.25">
      <c r="B723" s="51" t="str">
        <f>IF($M$1="English",TitleTable!C$14,TitleTable!B$14)</f>
        <v>Absolute humidity</v>
      </c>
      <c r="C723" s="97" t="s">
        <v>0</v>
      </c>
      <c r="D723" s="111">
        <f>D720+273.15</f>
        <v>273.14999999999998</v>
      </c>
      <c r="E723" s="52">
        <f t="shared" ref="E723:M723" si="162">E720+273.15</f>
        <v>273.14999999999998</v>
      </c>
      <c r="F723" s="52">
        <f t="shared" si="162"/>
        <v>273.14999999999998</v>
      </c>
      <c r="G723" s="52">
        <f t="shared" si="162"/>
        <v>273.14999999999998</v>
      </c>
      <c r="H723" s="52">
        <f t="shared" si="162"/>
        <v>273.14999999999998</v>
      </c>
      <c r="I723" s="52">
        <f t="shared" si="162"/>
        <v>273.14999999999998</v>
      </c>
      <c r="J723" s="52">
        <f t="shared" si="162"/>
        <v>273.14999999999998</v>
      </c>
      <c r="K723" s="52">
        <f t="shared" si="162"/>
        <v>273.14999999999998</v>
      </c>
      <c r="L723" s="52">
        <f t="shared" si="162"/>
        <v>273.14999999999998</v>
      </c>
      <c r="M723" s="112">
        <f t="shared" si="162"/>
        <v>273.14999999999998</v>
      </c>
    </row>
    <row r="724" spans="2:13" ht="16.5" x14ac:dyDescent="0.2">
      <c r="B724" s="53" t="str">
        <f>IF($M$1="English",TitleTable!C$15,TitleTable!B$15)</f>
        <v>Air density</v>
      </c>
      <c r="C724" s="54" t="s">
        <v>267</v>
      </c>
      <c r="D724" s="113" t="e">
        <f>(1.2931*273.15/(D723))*(D722/1013.25)*(1-0.378*(D721/100)*(EXP(-6096.9385*(D723)^-1+21.2409642-2.711193*10^-2*(D723)+1.673952*10^-5*(D723)^2+2.433502*LN((D723))))/100/D722)</f>
        <v>#DIV/0!</v>
      </c>
      <c r="E724" s="55" t="e">
        <f t="shared" ref="E724:M724" si="163">(1.2931*273.15/(E723))*(E722/1013.25)*(1-0.378*(E721/100)*(EXP(-6096.9385*(E723)^-1+21.2409642-2.711193*10^-2*(E723)+1.673952*10^-5*(E723)^2+2.433502*LN((E723))))/100/E722)</f>
        <v>#DIV/0!</v>
      </c>
      <c r="F724" s="55" t="e">
        <f t="shared" si="163"/>
        <v>#DIV/0!</v>
      </c>
      <c r="G724" s="55" t="e">
        <f t="shared" si="163"/>
        <v>#DIV/0!</v>
      </c>
      <c r="H724" s="55" t="e">
        <f t="shared" si="163"/>
        <v>#DIV/0!</v>
      </c>
      <c r="I724" s="55" t="e">
        <f t="shared" si="163"/>
        <v>#DIV/0!</v>
      </c>
      <c r="J724" s="55" t="e">
        <f t="shared" si="163"/>
        <v>#DIV/0!</v>
      </c>
      <c r="K724" s="55" t="e">
        <f t="shared" si="163"/>
        <v>#DIV/0!</v>
      </c>
      <c r="L724" s="55" t="e">
        <f t="shared" si="163"/>
        <v>#DIV/0!</v>
      </c>
      <c r="M724" s="114" t="e">
        <f t="shared" si="163"/>
        <v>#DIV/0!</v>
      </c>
    </row>
    <row r="725" spans="2:13" ht="15.75" thickBot="1" x14ac:dyDescent="0.2">
      <c r="B725" s="56" t="str">
        <f>IF($M$1="English",TitleTable!C$16,TitleTable!B$16)</f>
        <v>Adjusted torque by air density</v>
      </c>
      <c r="C725" s="98" t="s">
        <v>34</v>
      </c>
      <c r="D725" s="115" t="e">
        <f t="shared" ref="D725:M725" si="164">((1.175-D724)*IF(OR($K714=80,$K714="80℃"),D$8,D$7))+D716</f>
        <v>#DIV/0!</v>
      </c>
      <c r="E725" s="57" t="e">
        <f t="shared" si="164"/>
        <v>#DIV/0!</v>
      </c>
      <c r="F725" s="57" t="e">
        <f t="shared" si="164"/>
        <v>#DIV/0!</v>
      </c>
      <c r="G725" s="57" t="e">
        <f t="shared" si="164"/>
        <v>#DIV/0!</v>
      </c>
      <c r="H725" s="57" t="e">
        <f t="shared" si="164"/>
        <v>#DIV/0!</v>
      </c>
      <c r="I725" s="57" t="e">
        <f t="shared" si="164"/>
        <v>#DIV/0!</v>
      </c>
      <c r="J725" s="57" t="e">
        <f t="shared" si="164"/>
        <v>#DIV/0!</v>
      </c>
      <c r="K725" s="57" t="e">
        <f t="shared" si="164"/>
        <v>#DIV/0!</v>
      </c>
      <c r="L725" s="57" t="e">
        <f t="shared" si="164"/>
        <v>#DIV/0!</v>
      </c>
      <c r="M725" s="116" t="e">
        <f t="shared" si="164"/>
        <v>#DIV/0!</v>
      </c>
    </row>
    <row r="726" spans="2:13" x14ac:dyDescent="0.2">
      <c r="B726" s="11"/>
      <c r="C726" s="11"/>
      <c r="D726" s="11"/>
      <c r="E726" s="11"/>
      <c r="F726" s="11"/>
      <c r="G726" s="11"/>
      <c r="H726" s="11"/>
      <c r="I726" s="11"/>
      <c r="J726" s="11"/>
      <c r="K726" s="11"/>
      <c r="L726" s="11"/>
      <c r="M726" s="11"/>
    </row>
    <row r="727" spans="2:13" ht="15.75" thickBot="1" x14ac:dyDescent="0.3">
      <c r="B727" s="9" t="s">
        <v>158</v>
      </c>
      <c r="C727" s="26" t="str">
        <f>IF($M$1="English",TitleTable!C$5,TitleTable!B$5)</f>
        <v>Oil:</v>
      </c>
      <c r="D727" s="28">
        <f>D714</f>
        <v>0</v>
      </c>
      <c r="E727" s="28"/>
      <c r="F727" s="26" t="str">
        <f>IF($M$1="English",TitleTable!C$18,TitleTable!B$18)</f>
        <v>Date:</v>
      </c>
      <c r="G727" s="29"/>
      <c r="H727" s="30"/>
      <c r="I727" s="26" t="str">
        <f>IF($M$1="English",TitleTable!C$21,TitleTable!B$21)</f>
        <v>Oil temperature</v>
      </c>
      <c r="K727" s="27">
        <v>80</v>
      </c>
      <c r="L727" s="94" t="s">
        <v>106</v>
      </c>
      <c r="M727" s="31" t="str">
        <f>IF(OR(MAX(D731:M731)&gt;81,MIN(D731:M731)&lt;79),"O/Temp error","")</f>
        <v>O/Temp error</v>
      </c>
    </row>
    <row r="728" spans="2:13" ht="15" thickBot="1" x14ac:dyDescent="0.25">
      <c r="B728" s="58" t="str">
        <f>IF($M$1="English",TitleTable!C$6,TitleTable!B$6)</f>
        <v>Speed</v>
      </c>
      <c r="C728" s="117" t="s">
        <v>35</v>
      </c>
      <c r="D728" s="59">
        <v>650</v>
      </c>
      <c r="E728" s="60">
        <v>800</v>
      </c>
      <c r="F728" s="60">
        <v>1000</v>
      </c>
      <c r="G728" s="60">
        <v>1200</v>
      </c>
      <c r="H728" s="60">
        <v>1400</v>
      </c>
      <c r="I728" s="60">
        <v>1600</v>
      </c>
      <c r="J728" s="60">
        <v>1800</v>
      </c>
      <c r="K728" s="60">
        <v>2000</v>
      </c>
      <c r="L728" s="60">
        <v>2400</v>
      </c>
      <c r="M728" s="61">
        <v>2800</v>
      </c>
    </row>
    <row r="729" spans="2:13" x14ac:dyDescent="0.2">
      <c r="B729" s="62" t="str">
        <f>IF($M$1="English",TitleTable!C$7,TitleTable!B$7)</f>
        <v>Torque</v>
      </c>
      <c r="C729" s="118" t="s">
        <v>268</v>
      </c>
      <c r="D729" s="99"/>
      <c r="E729" s="38"/>
      <c r="F729" s="38"/>
      <c r="G729" s="38"/>
      <c r="H729" s="38"/>
      <c r="I729" s="38"/>
      <c r="J729" s="38"/>
      <c r="K729" s="37"/>
      <c r="L729" s="37"/>
      <c r="M729" s="100"/>
    </row>
    <row r="730" spans="2:13" x14ac:dyDescent="0.2">
      <c r="B730" s="63" t="str">
        <f>IF($M$1="English",TitleTable!C$8,TitleTable!B$8)</f>
        <v>Water outlet</v>
      </c>
      <c r="C730" s="67" t="s">
        <v>263</v>
      </c>
      <c r="D730" s="101"/>
      <c r="E730" s="40"/>
      <c r="F730" s="40"/>
      <c r="G730" s="40"/>
      <c r="H730" s="40"/>
      <c r="I730" s="40"/>
      <c r="J730" s="40"/>
      <c r="K730" s="40"/>
      <c r="L730" s="40"/>
      <c r="M730" s="102"/>
    </row>
    <row r="731" spans="2:13" x14ac:dyDescent="0.2">
      <c r="B731" s="63" t="str">
        <f>IF($M$1="English",TitleTable!C$9,TitleTable!B$9)</f>
        <v>Gallary oil temperature</v>
      </c>
      <c r="C731" s="67" t="s">
        <v>263</v>
      </c>
      <c r="D731" s="101"/>
      <c r="E731" s="40"/>
      <c r="F731" s="40"/>
      <c r="G731" s="41"/>
      <c r="H731" s="40"/>
      <c r="I731" s="40"/>
      <c r="J731" s="40"/>
      <c r="K731" s="40"/>
      <c r="L731" s="40"/>
      <c r="M731" s="102"/>
    </row>
    <row r="732" spans="2:13" ht="15" thickBot="1" x14ac:dyDescent="0.25">
      <c r="B732" s="64" t="str">
        <f>IF($M$1="English",TitleTable!C$10,TitleTable!B$10)</f>
        <v>Oil pressure</v>
      </c>
      <c r="C732" s="68" t="s">
        <v>15</v>
      </c>
      <c r="D732" s="103"/>
      <c r="E732" s="43"/>
      <c r="F732" s="43"/>
      <c r="G732" s="43"/>
      <c r="H732" s="43"/>
      <c r="I732" s="44"/>
      <c r="J732" s="44"/>
      <c r="K732" s="43"/>
      <c r="L732" s="43"/>
      <c r="M732" s="104"/>
    </row>
    <row r="733" spans="2:13" x14ac:dyDescent="0.2">
      <c r="B733" s="65" t="str">
        <f>IF($M$1="English",TitleTable!C$11,TitleTable!B$11)</f>
        <v>Room temperature</v>
      </c>
      <c r="C733" s="66" t="s">
        <v>263</v>
      </c>
      <c r="D733" s="105"/>
      <c r="E733" s="46"/>
      <c r="F733" s="46"/>
      <c r="G733" s="46"/>
      <c r="H733" s="46"/>
      <c r="I733" s="46"/>
      <c r="J733" s="46"/>
      <c r="K733" s="46"/>
      <c r="L733" s="46"/>
      <c r="M733" s="106"/>
    </row>
    <row r="734" spans="2:13" x14ac:dyDescent="0.2">
      <c r="B734" s="63" t="str">
        <f>IF($M$1="English",TitleTable!C$12,TitleTable!B$12)</f>
        <v>Relative humidity</v>
      </c>
      <c r="C734" s="67" t="s">
        <v>265</v>
      </c>
      <c r="D734" s="107"/>
      <c r="E734" s="48"/>
      <c r="F734" s="48"/>
      <c r="G734" s="48"/>
      <c r="H734" s="48"/>
      <c r="I734" s="48"/>
      <c r="J734" s="48"/>
      <c r="K734" s="48"/>
      <c r="L734" s="48"/>
      <c r="M734" s="108"/>
    </row>
    <row r="735" spans="2:13" ht="15" thickBot="1" x14ac:dyDescent="0.25">
      <c r="B735" s="64" t="str">
        <f>IF($M$1="English",TitleTable!C$13,TitleTable!B$13)</f>
        <v>Atmospheric pressure</v>
      </c>
      <c r="C735" s="68" t="s">
        <v>17</v>
      </c>
      <c r="D735" s="109"/>
      <c r="E735" s="50"/>
      <c r="F735" s="50"/>
      <c r="G735" s="50"/>
      <c r="H735" s="50"/>
      <c r="I735" s="50"/>
      <c r="J735" s="50"/>
      <c r="K735" s="50"/>
      <c r="L735" s="50"/>
      <c r="M735" s="110"/>
    </row>
    <row r="736" spans="2:13" ht="15" thickBot="1" x14ac:dyDescent="0.25">
      <c r="B736" s="51" t="str">
        <f>IF($M$1="English",TitleTable!C$14,TitleTable!B$14)</f>
        <v>Absolute humidity</v>
      </c>
      <c r="C736" s="97" t="s">
        <v>19</v>
      </c>
      <c r="D736" s="111">
        <f>D733+273.15</f>
        <v>273.14999999999998</v>
      </c>
      <c r="E736" s="52">
        <f t="shared" ref="E736:M736" si="165">E733+273.15</f>
        <v>273.14999999999998</v>
      </c>
      <c r="F736" s="52">
        <f t="shared" si="165"/>
        <v>273.14999999999998</v>
      </c>
      <c r="G736" s="52">
        <f t="shared" si="165"/>
        <v>273.14999999999998</v>
      </c>
      <c r="H736" s="52">
        <f t="shared" si="165"/>
        <v>273.14999999999998</v>
      </c>
      <c r="I736" s="52">
        <f t="shared" si="165"/>
        <v>273.14999999999998</v>
      </c>
      <c r="J736" s="52">
        <f t="shared" si="165"/>
        <v>273.14999999999998</v>
      </c>
      <c r="K736" s="52">
        <f t="shared" si="165"/>
        <v>273.14999999999998</v>
      </c>
      <c r="L736" s="52">
        <f t="shared" si="165"/>
        <v>273.14999999999998</v>
      </c>
      <c r="M736" s="112">
        <f t="shared" si="165"/>
        <v>273.14999999999998</v>
      </c>
    </row>
    <row r="737" spans="2:13" ht="16.5" x14ac:dyDescent="0.2">
      <c r="B737" s="53" t="str">
        <f>IF($M$1="English",TitleTable!C$15,TitleTable!B$15)</f>
        <v>Air density</v>
      </c>
      <c r="C737" s="54" t="s">
        <v>269</v>
      </c>
      <c r="D737" s="113" t="e">
        <f>(1.2931*273.15/(D736))*(D735/1013.25)*(1-0.378*(D734/100)*(EXP(-6096.9385*(D736)^-1+21.2409642-2.711193*10^-2*(D736)+1.673952*10^-5*(D736)^2+2.433502*LN((D736))))/100/D735)</f>
        <v>#DIV/0!</v>
      </c>
      <c r="E737" s="55" t="e">
        <f t="shared" ref="E737:M737" si="166">(1.2931*273.15/(E736))*(E735/1013.25)*(1-0.378*(E734/100)*(EXP(-6096.9385*(E736)^-1+21.2409642-2.711193*10^-2*(E736)+1.673952*10^-5*(E736)^2+2.433502*LN((E736))))/100/E735)</f>
        <v>#DIV/0!</v>
      </c>
      <c r="F737" s="55" t="e">
        <f t="shared" si="166"/>
        <v>#DIV/0!</v>
      </c>
      <c r="G737" s="55" t="e">
        <f t="shared" si="166"/>
        <v>#DIV/0!</v>
      </c>
      <c r="H737" s="55" t="e">
        <f t="shared" si="166"/>
        <v>#DIV/0!</v>
      </c>
      <c r="I737" s="55" t="e">
        <f t="shared" si="166"/>
        <v>#DIV/0!</v>
      </c>
      <c r="J737" s="55" t="e">
        <f t="shared" si="166"/>
        <v>#DIV/0!</v>
      </c>
      <c r="K737" s="55" t="e">
        <f t="shared" si="166"/>
        <v>#DIV/0!</v>
      </c>
      <c r="L737" s="55" t="e">
        <f t="shared" si="166"/>
        <v>#DIV/0!</v>
      </c>
      <c r="M737" s="114" t="e">
        <f t="shared" si="166"/>
        <v>#DIV/0!</v>
      </c>
    </row>
    <row r="738" spans="2:13" ht="15.75" thickBot="1" x14ac:dyDescent="0.2">
      <c r="B738" s="56" t="str">
        <f>IF($M$1="English",TitleTable!C$16,TitleTable!B$16)</f>
        <v>Adjusted torque by air density</v>
      </c>
      <c r="C738" s="98" t="s">
        <v>34</v>
      </c>
      <c r="D738" s="115" t="e">
        <f t="shared" ref="D738:M738" si="167">((1.175-D737)*IF(OR($K727=80,$K727="80℃"),D$8,D$7))+D729</f>
        <v>#DIV/0!</v>
      </c>
      <c r="E738" s="57" t="e">
        <f t="shared" si="167"/>
        <v>#DIV/0!</v>
      </c>
      <c r="F738" s="57" t="e">
        <f t="shared" si="167"/>
        <v>#DIV/0!</v>
      </c>
      <c r="G738" s="57" t="e">
        <f t="shared" si="167"/>
        <v>#DIV/0!</v>
      </c>
      <c r="H738" s="57" t="e">
        <f t="shared" si="167"/>
        <v>#DIV/0!</v>
      </c>
      <c r="I738" s="57" t="e">
        <f t="shared" si="167"/>
        <v>#DIV/0!</v>
      </c>
      <c r="J738" s="57" t="e">
        <f t="shared" si="167"/>
        <v>#DIV/0!</v>
      </c>
      <c r="K738" s="57" t="e">
        <f t="shared" si="167"/>
        <v>#DIV/0!</v>
      </c>
      <c r="L738" s="57" t="e">
        <f t="shared" si="167"/>
        <v>#DIV/0!</v>
      </c>
      <c r="M738" s="116" t="e">
        <f t="shared" si="167"/>
        <v>#DIV/0!</v>
      </c>
    </row>
    <row r="740" spans="2:13" ht="15.75" thickBot="1" x14ac:dyDescent="0.3">
      <c r="B740" s="9" t="s">
        <v>160</v>
      </c>
      <c r="C740" s="26" t="str">
        <f>IF($M$1="English",TitleTable!C$5,TitleTable!B$5)</f>
        <v>Oil:</v>
      </c>
      <c r="D740" s="27" t="s">
        <v>1</v>
      </c>
      <c r="E740" s="28"/>
      <c r="F740" s="26" t="str">
        <f>IF($M$1="English",TitleTable!C$18,TitleTable!B$18)</f>
        <v>Date:</v>
      </c>
      <c r="G740" s="29"/>
      <c r="H740" s="30"/>
      <c r="I740" s="26" t="str">
        <f>IF($M$1="English",TitleTable!C$21,TitleTable!B$21)</f>
        <v>Oil temperature</v>
      </c>
      <c r="K740" s="27">
        <v>50</v>
      </c>
      <c r="L740" s="94" t="s">
        <v>106</v>
      </c>
      <c r="M740" s="31" t="str">
        <f>IF(OR(MAX(D744:M744)&gt;51,MIN(D744:M744)&lt;49),"O/Temp error","")</f>
        <v>O/Temp error</v>
      </c>
    </row>
    <row r="741" spans="2:13" ht="15" thickBot="1" x14ac:dyDescent="0.25">
      <c r="B741" s="32" t="str">
        <f>IF($M$1="English",TitleTable!C$6,TitleTable!B$6)</f>
        <v>Speed</v>
      </c>
      <c r="C741" s="95" t="s">
        <v>36</v>
      </c>
      <c r="D741" s="33">
        <v>650</v>
      </c>
      <c r="E741" s="34">
        <v>800</v>
      </c>
      <c r="F741" s="34">
        <v>1000</v>
      </c>
      <c r="G741" s="34">
        <v>1200</v>
      </c>
      <c r="H741" s="34">
        <v>1400</v>
      </c>
      <c r="I741" s="34">
        <v>1600</v>
      </c>
      <c r="J741" s="34">
        <v>1800</v>
      </c>
      <c r="K741" s="34">
        <v>2000</v>
      </c>
      <c r="L741" s="34">
        <v>2400</v>
      </c>
      <c r="M741" s="35">
        <v>2800</v>
      </c>
    </row>
    <row r="742" spans="2:13" x14ac:dyDescent="0.2">
      <c r="B742" s="36" t="str">
        <f>IF($M$1="English",TitleTable!C$7,TitleTable!B$7)</f>
        <v>Torque</v>
      </c>
      <c r="C742" s="96" t="s">
        <v>268</v>
      </c>
      <c r="D742" s="99"/>
      <c r="E742" s="38"/>
      <c r="F742" s="38"/>
      <c r="G742" s="38"/>
      <c r="H742" s="38"/>
      <c r="I742" s="38"/>
      <c r="J742" s="38"/>
      <c r="K742" s="37"/>
      <c r="L742" s="37"/>
      <c r="M742" s="100"/>
    </row>
    <row r="743" spans="2:13" ht="15" x14ac:dyDescent="0.2">
      <c r="B743" s="39" t="str">
        <f>IF($M$1="English",TitleTable!C$8,TitleTable!B$8)</f>
        <v>Water outlet</v>
      </c>
      <c r="C743" s="162" t="s">
        <v>264</v>
      </c>
      <c r="D743" s="101"/>
      <c r="E743" s="40"/>
      <c r="F743" s="40"/>
      <c r="G743" s="40"/>
      <c r="H743" s="40"/>
      <c r="I743" s="40"/>
      <c r="J743" s="40"/>
      <c r="K743" s="40"/>
      <c r="L743" s="40"/>
      <c r="M743" s="102"/>
    </row>
    <row r="744" spans="2:13" ht="15" x14ac:dyDescent="0.2">
      <c r="B744" s="39" t="str">
        <f>IF($M$1="English",TitleTable!C$9,TitleTable!B$9)</f>
        <v>Gallary oil temperature</v>
      </c>
      <c r="C744" s="161" t="s">
        <v>264</v>
      </c>
      <c r="D744" s="101"/>
      <c r="E744" s="40"/>
      <c r="F744" s="40"/>
      <c r="G744" s="41"/>
      <c r="H744" s="40"/>
      <c r="I744" s="40"/>
      <c r="J744" s="40"/>
      <c r="K744" s="40"/>
      <c r="L744" s="40"/>
      <c r="M744" s="102"/>
    </row>
    <row r="745" spans="2:13" ht="15" thickBot="1" x14ac:dyDescent="0.25">
      <c r="B745" s="42" t="str">
        <f>IF($M$1="English",TitleTable!C$10,TitleTable!B$10)</f>
        <v>Oil pressure</v>
      </c>
      <c r="C745" s="49" t="s">
        <v>16</v>
      </c>
      <c r="D745" s="103"/>
      <c r="E745" s="43"/>
      <c r="F745" s="43"/>
      <c r="G745" s="43"/>
      <c r="H745" s="43"/>
      <c r="I745" s="44"/>
      <c r="J745" s="44"/>
      <c r="K745" s="43"/>
      <c r="L745" s="43"/>
      <c r="M745" s="104"/>
    </row>
    <row r="746" spans="2:13" ht="15" x14ac:dyDescent="0.2">
      <c r="B746" s="45" t="str">
        <f>IF($M$1="English",TitleTable!C$11,TitleTable!B$11)</f>
        <v>Room temperature</v>
      </c>
      <c r="C746" s="161" t="s">
        <v>264</v>
      </c>
      <c r="D746" s="105"/>
      <c r="E746" s="46"/>
      <c r="F746" s="46"/>
      <c r="G746" s="46"/>
      <c r="H746" s="46"/>
      <c r="I746" s="46"/>
      <c r="J746" s="46"/>
      <c r="K746" s="46"/>
      <c r="L746" s="46"/>
      <c r="M746" s="106"/>
    </row>
    <row r="747" spans="2:13" x14ac:dyDescent="0.2">
      <c r="B747" s="39" t="str">
        <f>IF($M$1="English",TitleTable!C$12,TitleTable!B$12)</f>
        <v>Relative humidity</v>
      </c>
      <c r="C747" s="47" t="s">
        <v>266</v>
      </c>
      <c r="D747" s="107"/>
      <c r="E747" s="48"/>
      <c r="F747" s="48"/>
      <c r="G747" s="48"/>
      <c r="H747" s="48"/>
      <c r="I747" s="48"/>
      <c r="J747" s="48"/>
      <c r="K747" s="48"/>
      <c r="L747" s="48"/>
      <c r="M747" s="108"/>
    </row>
    <row r="748" spans="2:13" ht="15" thickBot="1" x14ac:dyDescent="0.25">
      <c r="B748" s="42" t="str">
        <f>IF($M$1="English",TitleTable!C$13,TitleTable!B$13)</f>
        <v>Atmospheric pressure</v>
      </c>
      <c r="C748" s="49" t="s">
        <v>18</v>
      </c>
      <c r="D748" s="109"/>
      <c r="E748" s="50"/>
      <c r="F748" s="50"/>
      <c r="G748" s="50"/>
      <c r="H748" s="50"/>
      <c r="I748" s="50"/>
      <c r="J748" s="50"/>
      <c r="K748" s="50"/>
      <c r="L748" s="50"/>
      <c r="M748" s="110"/>
    </row>
    <row r="749" spans="2:13" ht="15" thickBot="1" x14ac:dyDescent="0.25">
      <c r="B749" s="51" t="str">
        <f>IF($M$1="English",TitleTable!C$14,TitleTable!B$14)</f>
        <v>Absolute humidity</v>
      </c>
      <c r="C749" s="97" t="s">
        <v>0</v>
      </c>
      <c r="D749" s="111">
        <f>D746+273.15</f>
        <v>273.14999999999998</v>
      </c>
      <c r="E749" s="52">
        <f t="shared" ref="E749:M749" si="168">E746+273.15</f>
        <v>273.14999999999998</v>
      </c>
      <c r="F749" s="52">
        <f t="shared" si="168"/>
        <v>273.14999999999998</v>
      </c>
      <c r="G749" s="52">
        <f t="shared" si="168"/>
        <v>273.14999999999998</v>
      </c>
      <c r="H749" s="52">
        <f t="shared" si="168"/>
        <v>273.14999999999998</v>
      </c>
      <c r="I749" s="52">
        <f t="shared" si="168"/>
        <v>273.14999999999998</v>
      </c>
      <c r="J749" s="52">
        <f t="shared" si="168"/>
        <v>273.14999999999998</v>
      </c>
      <c r="K749" s="52">
        <f t="shared" si="168"/>
        <v>273.14999999999998</v>
      </c>
      <c r="L749" s="52">
        <f t="shared" si="168"/>
        <v>273.14999999999998</v>
      </c>
      <c r="M749" s="112">
        <f t="shared" si="168"/>
        <v>273.14999999999998</v>
      </c>
    </row>
    <row r="750" spans="2:13" ht="16.5" x14ac:dyDescent="0.2">
      <c r="B750" s="53" t="str">
        <f>IF($M$1="English",TitleTable!C$15,TitleTable!B$15)</f>
        <v>Air density</v>
      </c>
      <c r="C750" s="54" t="s">
        <v>267</v>
      </c>
      <c r="D750" s="113" t="e">
        <f>(1.2931*273.15/(D749))*(D748/1013.25)*(1-0.378*(D747/100)*(EXP(-6096.9385*(D749)^-1+21.2409642-2.711193*10^-2*(D749)+1.673952*10^-5*(D749)^2+2.433502*LN((D749))))/100/D748)</f>
        <v>#DIV/0!</v>
      </c>
      <c r="E750" s="55" t="e">
        <f t="shared" ref="E750:M750" si="169">(1.2931*273.15/(E749))*(E748/1013.25)*(1-0.378*(E747/100)*(EXP(-6096.9385*(E749)^-1+21.2409642-2.711193*10^-2*(E749)+1.673952*10^-5*(E749)^2+2.433502*LN((E749))))/100/E748)</f>
        <v>#DIV/0!</v>
      </c>
      <c r="F750" s="55" t="e">
        <f t="shared" si="169"/>
        <v>#DIV/0!</v>
      </c>
      <c r="G750" s="55" t="e">
        <f t="shared" si="169"/>
        <v>#DIV/0!</v>
      </c>
      <c r="H750" s="55" t="e">
        <f t="shared" si="169"/>
        <v>#DIV/0!</v>
      </c>
      <c r="I750" s="55" t="e">
        <f t="shared" si="169"/>
        <v>#DIV/0!</v>
      </c>
      <c r="J750" s="55" t="e">
        <f t="shared" si="169"/>
        <v>#DIV/0!</v>
      </c>
      <c r="K750" s="55" t="e">
        <f t="shared" si="169"/>
        <v>#DIV/0!</v>
      </c>
      <c r="L750" s="55" t="e">
        <f t="shared" si="169"/>
        <v>#DIV/0!</v>
      </c>
      <c r="M750" s="114" t="e">
        <f t="shared" si="169"/>
        <v>#DIV/0!</v>
      </c>
    </row>
    <row r="751" spans="2:13" ht="15.75" thickBot="1" x14ac:dyDescent="0.2">
      <c r="B751" s="56" t="str">
        <f>IF($M$1="English",TitleTable!C$16,TitleTable!B$16)</f>
        <v>Adjusted torque by air density</v>
      </c>
      <c r="C751" s="98" t="s">
        <v>34</v>
      </c>
      <c r="D751" s="115" t="e">
        <f t="shared" ref="D751:M751" si="170">((1.175-D750)*IF(OR($K740=80,$K740="80℃"),D$8,D$7))+D742</f>
        <v>#DIV/0!</v>
      </c>
      <c r="E751" s="57" t="e">
        <f t="shared" si="170"/>
        <v>#DIV/0!</v>
      </c>
      <c r="F751" s="57" t="e">
        <f t="shared" si="170"/>
        <v>#DIV/0!</v>
      </c>
      <c r="G751" s="57" t="e">
        <f t="shared" si="170"/>
        <v>#DIV/0!</v>
      </c>
      <c r="H751" s="57" t="e">
        <f t="shared" si="170"/>
        <v>#DIV/0!</v>
      </c>
      <c r="I751" s="57" t="e">
        <f t="shared" si="170"/>
        <v>#DIV/0!</v>
      </c>
      <c r="J751" s="57" t="e">
        <f t="shared" si="170"/>
        <v>#DIV/0!</v>
      </c>
      <c r="K751" s="57" t="e">
        <f t="shared" si="170"/>
        <v>#DIV/0!</v>
      </c>
      <c r="L751" s="57" t="e">
        <f t="shared" si="170"/>
        <v>#DIV/0!</v>
      </c>
      <c r="M751" s="116" t="e">
        <f t="shared" si="170"/>
        <v>#DIV/0!</v>
      </c>
    </row>
    <row r="752" spans="2:13" x14ac:dyDescent="0.2">
      <c r="B752" s="11"/>
      <c r="C752" s="11"/>
      <c r="D752" s="11"/>
      <c r="E752" s="11"/>
      <c r="F752" s="11"/>
      <c r="G752" s="11"/>
      <c r="H752" s="11"/>
      <c r="I752" s="11"/>
      <c r="J752" s="11"/>
      <c r="K752" s="11"/>
      <c r="L752" s="11"/>
      <c r="M752" s="11"/>
    </row>
    <row r="753" spans="2:13" ht="15.75" thickBot="1" x14ac:dyDescent="0.3">
      <c r="B753" s="9" t="s">
        <v>162</v>
      </c>
      <c r="C753" s="26" t="str">
        <f>IF($M$1="English",TitleTable!C$5,TitleTable!B$5)</f>
        <v>Oil:</v>
      </c>
      <c r="D753" s="28" t="str">
        <f>D740</f>
        <v>JASO BC</v>
      </c>
      <c r="E753" s="28"/>
      <c r="F753" s="26" t="str">
        <f>IF($M$1="English",TitleTable!C$18,TitleTable!B$18)</f>
        <v>Date:</v>
      </c>
      <c r="G753" s="29"/>
      <c r="H753" s="30"/>
      <c r="I753" s="26" t="str">
        <f>IF($M$1="English",TitleTable!C$21,TitleTable!B$21)</f>
        <v>Oil temperature</v>
      </c>
      <c r="K753" s="27">
        <v>80</v>
      </c>
      <c r="L753" s="94" t="s">
        <v>106</v>
      </c>
      <c r="M753" s="31" t="str">
        <f>IF(OR(MAX(D757:M757)&gt;81,MIN(D757:M757)&lt;79),"O/Temp error","")</f>
        <v>O/Temp error</v>
      </c>
    </row>
    <row r="754" spans="2:13" ht="15" thickBot="1" x14ac:dyDescent="0.25">
      <c r="B754" s="58" t="str">
        <f>IF($M$1="English",TitleTable!C$6,TitleTable!B$6)</f>
        <v>Speed</v>
      </c>
      <c r="C754" s="117" t="s">
        <v>35</v>
      </c>
      <c r="D754" s="59">
        <v>650</v>
      </c>
      <c r="E754" s="60">
        <v>800</v>
      </c>
      <c r="F754" s="60">
        <v>1000</v>
      </c>
      <c r="G754" s="60">
        <v>1200</v>
      </c>
      <c r="H754" s="60">
        <v>1400</v>
      </c>
      <c r="I754" s="60">
        <v>1600</v>
      </c>
      <c r="J754" s="60">
        <v>1800</v>
      </c>
      <c r="K754" s="60">
        <v>2000</v>
      </c>
      <c r="L754" s="60">
        <v>2400</v>
      </c>
      <c r="M754" s="61">
        <v>2800</v>
      </c>
    </row>
    <row r="755" spans="2:13" x14ac:dyDescent="0.2">
      <c r="B755" s="62" t="str">
        <f>IF($M$1="English",TitleTable!C$7,TitleTable!B$7)</f>
        <v>Torque</v>
      </c>
      <c r="C755" s="118" t="s">
        <v>268</v>
      </c>
      <c r="D755" s="99"/>
      <c r="E755" s="38"/>
      <c r="F755" s="38"/>
      <c r="G755" s="38"/>
      <c r="H755" s="38"/>
      <c r="I755" s="38"/>
      <c r="J755" s="38"/>
      <c r="K755" s="37"/>
      <c r="L755" s="37"/>
      <c r="M755" s="100"/>
    </row>
    <row r="756" spans="2:13" x14ac:dyDescent="0.2">
      <c r="B756" s="63" t="str">
        <f>IF($M$1="English",TitleTable!C$8,TitleTable!B$8)</f>
        <v>Water outlet</v>
      </c>
      <c r="C756" s="67" t="s">
        <v>263</v>
      </c>
      <c r="D756" s="101"/>
      <c r="E756" s="40"/>
      <c r="F756" s="40"/>
      <c r="G756" s="40"/>
      <c r="H756" s="40"/>
      <c r="I756" s="40"/>
      <c r="J756" s="40"/>
      <c r="K756" s="40"/>
      <c r="L756" s="40"/>
      <c r="M756" s="102"/>
    </row>
    <row r="757" spans="2:13" x14ac:dyDescent="0.2">
      <c r="B757" s="63" t="str">
        <f>IF($M$1="English",TitleTable!C$9,TitleTable!B$9)</f>
        <v>Gallary oil temperature</v>
      </c>
      <c r="C757" s="67" t="s">
        <v>263</v>
      </c>
      <c r="D757" s="101"/>
      <c r="E757" s="40"/>
      <c r="F757" s="40"/>
      <c r="G757" s="41"/>
      <c r="H757" s="40"/>
      <c r="I757" s="40"/>
      <c r="J757" s="40"/>
      <c r="K757" s="40"/>
      <c r="L757" s="40"/>
      <c r="M757" s="102"/>
    </row>
    <row r="758" spans="2:13" ht="15" thickBot="1" x14ac:dyDescent="0.25">
      <c r="B758" s="64" t="str">
        <f>IF($M$1="English",TitleTable!C$10,TitleTable!B$10)</f>
        <v>Oil pressure</v>
      </c>
      <c r="C758" s="68" t="s">
        <v>15</v>
      </c>
      <c r="D758" s="103"/>
      <c r="E758" s="43"/>
      <c r="F758" s="43"/>
      <c r="G758" s="43"/>
      <c r="H758" s="43"/>
      <c r="I758" s="44"/>
      <c r="J758" s="44"/>
      <c r="K758" s="43"/>
      <c r="L758" s="43"/>
      <c r="M758" s="104"/>
    </row>
    <row r="759" spans="2:13" x14ac:dyDescent="0.2">
      <c r="B759" s="65" t="str">
        <f>IF($M$1="English",TitleTable!C$11,TitleTable!B$11)</f>
        <v>Room temperature</v>
      </c>
      <c r="C759" s="66" t="s">
        <v>263</v>
      </c>
      <c r="D759" s="105"/>
      <c r="E759" s="46"/>
      <c r="F759" s="46"/>
      <c r="G759" s="46"/>
      <c r="H759" s="46"/>
      <c r="I759" s="46"/>
      <c r="J759" s="46"/>
      <c r="K759" s="46"/>
      <c r="L759" s="46"/>
      <c r="M759" s="106"/>
    </row>
    <row r="760" spans="2:13" x14ac:dyDescent="0.2">
      <c r="B760" s="63" t="str">
        <f>IF($M$1="English",TitleTable!C$12,TitleTable!B$12)</f>
        <v>Relative humidity</v>
      </c>
      <c r="C760" s="67" t="s">
        <v>265</v>
      </c>
      <c r="D760" s="107"/>
      <c r="E760" s="48"/>
      <c r="F760" s="48"/>
      <c r="G760" s="48"/>
      <c r="H760" s="48"/>
      <c r="I760" s="48"/>
      <c r="J760" s="48"/>
      <c r="K760" s="48"/>
      <c r="L760" s="48"/>
      <c r="M760" s="108"/>
    </row>
    <row r="761" spans="2:13" ht="15" thickBot="1" x14ac:dyDescent="0.25">
      <c r="B761" s="64" t="str">
        <f>IF($M$1="English",TitleTable!C$13,TitleTable!B$13)</f>
        <v>Atmospheric pressure</v>
      </c>
      <c r="C761" s="68" t="s">
        <v>17</v>
      </c>
      <c r="D761" s="109"/>
      <c r="E761" s="50"/>
      <c r="F761" s="50"/>
      <c r="G761" s="50"/>
      <c r="H761" s="50"/>
      <c r="I761" s="50"/>
      <c r="J761" s="50"/>
      <c r="K761" s="50"/>
      <c r="L761" s="50"/>
      <c r="M761" s="110"/>
    </row>
    <row r="762" spans="2:13" ht="15" thickBot="1" x14ac:dyDescent="0.25">
      <c r="B762" s="51" t="str">
        <f>IF($M$1="English",TitleTable!C$14,TitleTable!B$14)</f>
        <v>Absolute humidity</v>
      </c>
      <c r="C762" s="97" t="s">
        <v>19</v>
      </c>
      <c r="D762" s="111">
        <f>D759+273.15</f>
        <v>273.14999999999998</v>
      </c>
      <c r="E762" s="52">
        <f t="shared" ref="E762:M762" si="171">E759+273.15</f>
        <v>273.14999999999998</v>
      </c>
      <c r="F762" s="52">
        <f t="shared" si="171"/>
        <v>273.14999999999998</v>
      </c>
      <c r="G762" s="52">
        <f t="shared" si="171"/>
        <v>273.14999999999998</v>
      </c>
      <c r="H762" s="52">
        <f t="shared" si="171"/>
        <v>273.14999999999998</v>
      </c>
      <c r="I762" s="52">
        <f t="shared" si="171"/>
        <v>273.14999999999998</v>
      </c>
      <c r="J762" s="52">
        <f t="shared" si="171"/>
        <v>273.14999999999998</v>
      </c>
      <c r="K762" s="52">
        <f t="shared" si="171"/>
        <v>273.14999999999998</v>
      </c>
      <c r="L762" s="52">
        <f t="shared" si="171"/>
        <v>273.14999999999998</v>
      </c>
      <c r="M762" s="112">
        <f t="shared" si="171"/>
        <v>273.14999999999998</v>
      </c>
    </row>
    <row r="763" spans="2:13" ht="16.5" x14ac:dyDescent="0.2">
      <c r="B763" s="53" t="str">
        <f>IF($M$1="English",TitleTable!C$15,TitleTable!B$15)</f>
        <v>Air density</v>
      </c>
      <c r="C763" s="54" t="s">
        <v>269</v>
      </c>
      <c r="D763" s="113" t="e">
        <f>(1.2931*273.15/(D762))*(D761/1013.25)*(1-0.378*(D760/100)*(EXP(-6096.9385*(D762)^-1+21.2409642-2.711193*10^-2*(D762)+1.673952*10^-5*(D762)^2+2.433502*LN((D762))))/100/D761)</f>
        <v>#DIV/0!</v>
      </c>
      <c r="E763" s="55" t="e">
        <f t="shared" ref="E763:M763" si="172">(1.2931*273.15/(E762))*(E761/1013.25)*(1-0.378*(E760/100)*(EXP(-6096.9385*(E762)^-1+21.2409642-2.711193*10^-2*(E762)+1.673952*10^-5*(E762)^2+2.433502*LN((E762))))/100/E761)</f>
        <v>#DIV/0!</v>
      </c>
      <c r="F763" s="55" t="e">
        <f t="shared" si="172"/>
        <v>#DIV/0!</v>
      </c>
      <c r="G763" s="55" t="e">
        <f t="shared" si="172"/>
        <v>#DIV/0!</v>
      </c>
      <c r="H763" s="55" t="e">
        <f t="shared" si="172"/>
        <v>#DIV/0!</v>
      </c>
      <c r="I763" s="55" t="e">
        <f t="shared" si="172"/>
        <v>#DIV/0!</v>
      </c>
      <c r="J763" s="55" t="e">
        <f t="shared" si="172"/>
        <v>#DIV/0!</v>
      </c>
      <c r="K763" s="55" t="e">
        <f t="shared" si="172"/>
        <v>#DIV/0!</v>
      </c>
      <c r="L763" s="55" t="e">
        <f t="shared" si="172"/>
        <v>#DIV/0!</v>
      </c>
      <c r="M763" s="114" t="e">
        <f t="shared" si="172"/>
        <v>#DIV/0!</v>
      </c>
    </row>
    <row r="764" spans="2:13" ht="15.75" thickBot="1" x14ac:dyDescent="0.2">
      <c r="B764" s="56" t="str">
        <f>IF($M$1="English",TitleTable!C$16,TitleTable!B$16)</f>
        <v>Adjusted torque by air density</v>
      </c>
      <c r="C764" s="98" t="s">
        <v>34</v>
      </c>
      <c r="D764" s="115" t="e">
        <f t="shared" ref="D764:M764" si="173">((1.175-D763)*IF(OR($K753=80,$K753="80℃"),D$8,D$7))+D755</f>
        <v>#DIV/0!</v>
      </c>
      <c r="E764" s="57" t="e">
        <f t="shared" si="173"/>
        <v>#DIV/0!</v>
      </c>
      <c r="F764" s="57" t="e">
        <f t="shared" si="173"/>
        <v>#DIV/0!</v>
      </c>
      <c r="G764" s="57" t="e">
        <f t="shared" si="173"/>
        <v>#DIV/0!</v>
      </c>
      <c r="H764" s="57" t="e">
        <f t="shared" si="173"/>
        <v>#DIV/0!</v>
      </c>
      <c r="I764" s="57" t="e">
        <f t="shared" si="173"/>
        <v>#DIV/0!</v>
      </c>
      <c r="J764" s="57" t="e">
        <f t="shared" si="173"/>
        <v>#DIV/0!</v>
      </c>
      <c r="K764" s="57" t="e">
        <f t="shared" si="173"/>
        <v>#DIV/0!</v>
      </c>
      <c r="L764" s="57" t="e">
        <f t="shared" si="173"/>
        <v>#DIV/0!</v>
      </c>
      <c r="M764" s="116" t="e">
        <f t="shared" si="173"/>
        <v>#DIV/0!</v>
      </c>
    </row>
    <row r="766" spans="2:13" ht="15.75" thickBot="1" x14ac:dyDescent="0.3">
      <c r="B766" s="9" t="s">
        <v>164</v>
      </c>
      <c r="C766" s="26" t="str">
        <f>IF($M$1="English",TitleTable!C$5,TitleTable!B$5)</f>
        <v>Oil:</v>
      </c>
      <c r="D766" s="78"/>
      <c r="E766" s="28"/>
      <c r="F766" s="26" t="str">
        <f>IF($M$1="English",TitleTable!C$18,TitleTable!B$18)</f>
        <v>Date:</v>
      </c>
      <c r="G766" s="29"/>
      <c r="H766" s="30"/>
      <c r="I766" s="26" t="str">
        <f>IF($M$1="English",TitleTable!C$21,TitleTable!B$21)</f>
        <v>Oil temperature</v>
      </c>
      <c r="K766" s="27">
        <v>50</v>
      </c>
      <c r="L766" s="94" t="s">
        <v>106</v>
      </c>
      <c r="M766" s="31" t="str">
        <f>IF(OR(MAX(D770:M770)&gt;51,MIN(D770:M770)&lt;49),"O/Temp error","")</f>
        <v>O/Temp error</v>
      </c>
    </row>
    <row r="767" spans="2:13" ht="15" thickBot="1" x14ac:dyDescent="0.25">
      <c r="B767" s="32" t="str">
        <f>IF($M$1="English",TitleTable!C$6,TitleTable!B$6)</f>
        <v>Speed</v>
      </c>
      <c r="C767" s="95" t="s">
        <v>36</v>
      </c>
      <c r="D767" s="33">
        <v>650</v>
      </c>
      <c r="E767" s="34">
        <v>800</v>
      </c>
      <c r="F767" s="34">
        <v>1000</v>
      </c>
      <c r="G767" s="34">
        <v>1200</v>
      </c>
      <c r="H767" s="34">
        <v>1400</v>
      </c>
      <c r="I767" s="34">
        <v>1600</v>
      </c>
      <c r="J767" s="34">
        <v>1800</v>
      </c>
      <c r="K767" s="34">
        <v>2000</v>
      </c>
      <c r="L767" s="34">
        <v>2400</v>
      </c>
      <c r="M767" s="35">
        <v>2800</v>
      </c>
    </row>
    <row r="768" spans="2:13" x14ac:dyDescent="0.2">
      <c r="B768" s="36" t="str">
        <f>IF($M$1="English",TitleTable!C$7,TitleTable!B$7)</f>
        <v>Torque</v>
      </c>
      <c r="C768" s="96" t="s">
        <v>268</v>
      </c>
      <c r="D768" s="99"/>
      <c r="E768" s="38"/>
      <c r="F768" s="38"/>
      <c r="G768" s="38"/>
      <c r="H768" s="38"/>
      <c r="I768" s="38"/>
      <c r="J768" s="38"/>
      <c r="K768" s="37"/>
      <c r="L768" s="37"/>
      <c r="M768" s="100"/>
    </row>
    <row r="769" spans="2:13" ht="15" x14ac:dyDescent="0.2">
      <c r="B769" s="39" t="str">
        <f>IF($M$1="English",TitleTable!C$8,TitleTable!B$8)</f>
        <v>Water outlet</v>
      </c>
      <c r="C769" s="162" t="s">
        <v>264</v>
      </c>
      <c r="D769" s="101"/>
      <c r="E769" s="40"/>
      <c r="F769" s="40"/>
      <c r="G769" s="40"/>
      <c r="H769" s="40"/>
      <c r="I769" s="40"/>
      <c r="J769" s="40"/>
      <c r="K769" s="40"/>
      <c r="L769" s="40"/>
      <c r="M769" s="102"/>
    </row>
    <row r="770" spans="2:13" ht="15" x14ac:dyDescent="0.2">
      <c r="B770" s="39" t="str">
        <f>IF($M$1="English",TitleTable!C$9,TitleTable!B$9)</f>
        <v>Gallary oil temperature</v>
      </c>
      <c r="C770" s="161" t="s">
        <v>264</v>
      </c>
      <c r="D770" s="101"/>
      <c r="E770" s="40"/>
      <c r="F770" s="40"/>
      <c r="G770" s="41"/>
      <c r="H770" s="40"/>
      <c r="I770" s="40"/>
      <c r="J770" s="40"/>
      <c r="K770" s="40"/>
      <c r="L770" s="40"/>
      <c r="M770" s="102"/>
    </row>
    <row r="771" spans="2:13" ht="15" thickBot="1" x14ac:dyDescent="0.25">
      <c r="B771" s="42" t="str">
        <f>IF($M$1="English",TitleTable!C$10,TitleTable!B$10)</f>
        <v>Oil pressure</v>
      </c>
      <c r="C771" s="49" t="s">
        <v>16</v>
      </c>
      <c r="D771" s="103"/>
      <c r="E771" s="43"/>
      <c r="F771" s="43"/>
      <c r="G771" s="43"/>
      <c r="H771" s="43"/>
      <c r="I771" s="44"/>
      <c r="J771" s="44"/>
      <c r="K771" s="43"/>
      <c r="L771" s="43"/>
      <c r="M771" s="104"/>
    </row>
    <row r="772" spans="2:13" ht="15" x14ac:dyDescent="0.2">
      <c r="B772" s="45" t="str">
        <f>IF($M$1="English",TitleTable!C$11,TitleTable!B$11)</f>
        <v>Room temperature</v>
      </c>
      <c r="C772" s="161" t="s">
        <v>264</v>
      </c>
      <c r="D772" s="105"/>
      <c r="E772" s="46"/>
      <c r="F772" s="46"/>
      <c r="G772" s="46"/>
      <c r="H772" s="46"/>
      <c r="I772" s="46"/>
      <c r="J772" s="46"/>
      <c r="K772" s="46"/>
      <c r="L772" s="46"/>
      <c r="M772" s="106"/>
    </row>
    <row r="773" spans="2:13" x14ac:dyDescent="0.2">
      <c r="B773" s="39" t="str">
        <f>IF($M$1="English",TitleTable!C$12,TitleTable!B$12)</f>
        <v>Relative humidity</v>
      </c>
      <c r="C773" s="47" t="s">
        <v>266</v>
      </c>
      <c r="D773" s="107"/>
      <c r="E773" s="48"/>
      <c r="F773" s="48"/>
      <c r="G773" s="48"/>
      <c r="H773" s="48"/>
      <c r="I773" s="48"/>
      <c r="J773" s="48"/>
      <c r="K773" s="48"/>
      <c r="L773" s="48"/>
      <c r="M773" s="108"/>
    </row>
    <row r="774" spans="2:13" ht="15" thickBot="1" x14ac:dyDescent="0.25">
      <c r="B774" s="42" t="str">
        <f>IF($M$1="English",TitleTable!C$13,TitleTable!B$13)</f>
        <v>Atmospheric pressure</v>
      </c>
      <c r="C774" s="49" t="s">
        <v>18</v>
      </c>
      <c r="D774" s="109"/>
      <c r="E774" s="50"/>
      <c r="F774" s="50"/>
      <c r="G774" s="50"/>
      <c r="H774" s="50"/>
      <c r="I774" s="50"/>
      <c r="J774" s="50"/>
      <c r="K774" s="50"/>
      <c r="L774" s="50"/>
      <c r="M774" s="110"/>
    </row>
    <row r="775" spans="2:13" ht="15" thickBot="1" x14ac:dyDescent="0.25">
      <c r="B775" s="51" t="str">
        <f>IF($M$1="English",TitleTable!C$14,TitleTable!B$14)</f>
        <v>Absolute humidity</v>
      </c>
      <c r="C775" s="97" t="s">
        <v>0</v>
      </c>
      <c r="D775" s="111">
        <f>D772+273.15</f>
        <v>273.14999999999998</v>
      </c>
      <c r="E775" s="52">
        <f t="shared" ref="E775:M775" si="174">E772+273.15</f>
        <v>273.14999999999998</v>
      </c>
      <c r="F775" s="52">
        <f t="shared" si="174"/>
        <v>273.14999999999998</v>
      </c>
      <c r="G775" s="52">
        <f t="shared" si="174"/>
        <v>273.14999999999998</v>
      </c>
      <c r="H775" s="52">
        <f t="shared" si="174"/>
        <v>273.14999999999998</v>
      </c>
      <c r="I775" s="52">
        <f t="shared" si="174"/>
        <v>273.14999999999998</v>
      </c>
      <c r="J775" s="52">
        <f t="shared" si="174"/>
        <v>273.14999999999998</v>
      </c>
      <c r="K775" s="52">
        <f t="shared" si="174"/>
        <v>273.14999999999998</v>
      </c>
      <c r="L775" s="52">
        <f t="shared" si="174"/>
        <v>273.14999999999998</v>
      </c>
      <c r="M775" s="112">
        <f t="shared" si="174"/>
        <v>273.14999999999998</v>
      </c>
    </row>
    <row r="776" spans="2:13" ht="16.5" x14ac:dyDescent="0.2">
      <c r="B776" s="53" t="str">
        <f>IF($M$1="English",TitleTable!C$15,TitleTable!B$15)</f>
        <v>Air density</v>
      </c>
      <c r="C776" s="54" t="s">
        <v>267</v>
      </c>
      <c r="D776" s="113" t="e">
        <f>(1.2931*273.15/(D775))*(D774/1013.25)*(1-0.378*(D773/100)*(EXP(-6096.9385*(D775)^-1+21.2409642-2.711193*10^-2*(D775)+1.673952*10^-5*(D775)^2+2.433502*LN((D775))))/100/D774)</f>
        <v>#DIV/0!</v>
      </c>
      <c r="E776" s="55" t="e">
        <f t="shared" ref="E776:M776" si="175">(1.2931*273.15/(E775))*(E774/1013.25)*(1-0.378*(E773/100)*(EXP(-6096.9385*(E775)^-1+21.2409642-2.711193*10^-2*(E775)+1.673952*10^-5*(E775)^2+2.433502*LN((E775))))/100/E774)</f>
        <v>#DIV/0!</v>
      </c>
      <c r="F776" s="55" t="e">
        <f t="shared" si="175"/>
        <v>#DIV/0!</v>
      </c>
      <c r="G776" s="55" t="e">
        <f t="shared" si="175"/>
        <v>#DIV/0!</v>
      </c>
      <c r="H776" s="55" t="e">
        <f t="shared" si="175"/>
        <v>#DIV/0!</v>
      </c>
      <c r="I776" s="55" t="e">
        <f t="shared" si="175"/>
        <v>#DIV/0!</v>
      </c>
      <c r="J776" s="55" t="e">
        <f t="shared" si="175"/>
        <v>#DIV/0!</v>
      </c>
      <c r="K776" s="55" t="e">
        <f t="shared" si="175"/>
        <v>#DIV/0!</v>
      </c>
      <c r="L776" s="55" t="e">
        <f t="shared" si="175"/>
        <v>#DIV/0!</v>
      </c>
      <c r="M776" s="114" t="e">
        <f t="shared" si="175"/>
        <v>#DIV/0!</v>
      </c>
    </row>
    <row r="777" spans="2:13" ht="15.75" thickBot="1" x14ac:dyDescent="0.2">
      <c r="B777" s="56" t="str">
        <f>IF($M$1="English",TitleTable!C$16,TitleTable!B$16)</f>
        <v>Adjusted torque by air density</v>
      </c>
      <c r="C777" s="98" t="s">
        <v>34</v>
      </c>
      <c r="D777" s="115" t="e">
        <f t="shared" ref="D777:M777" si="176">((1.175-D776)*IF(OR($K766=80,$K766="80℃"),D$8,D$7))+D768</f>
        <v>#DIV/0!</v>
      </c>
      <c r="E777" s="57" t="e">
        <f t="shared" si="176"/>
        <v>#DIV/0!</v>
      </c>
      <c r="F777" s="57" t="e">
        <f t="shared" si="176"/>
        <v>#DIV/0!</v>
      </c>
      <c r="G777" s="57" t="e">
        <f t="shared" si="176"/>
        <v>#DIV/0!</v>
      </c>
      <c r="H777" s="57" t="e">
        <f t="shared" si="176"/>
        <v>#DIV/0!</v>
      </c>
      <c r="I777" s="57" t="e">
        <f t="shared" si="176"/>
        <v>#DIV/0!</v>
      </c>
      <c r="J777" s="57" t="e">
        <f t="shared" si="176"/>
        <v>#DIV/0!</v>
      </c>
      <c r="K777" s="57" t="e">
        <f t="shared" si="176"/>
        <v>#DIV/0!</v>
      </c>
      <c r="L777" s="57" t="e">
        <f t="shared" si="176"/>
        <v>#DIV/0!</v>
      </c>
      <c r="M777" s="116" t="e">
        <f t="shared" si="176"/>
        <v>#DIV/0!</v>
      </c>
    </row>
    <row r="778" spans="2:13" x14ac:dyDescent="0.2">
      <c r="B778" s="11"/>
      <c r="C778" s="11"/>
      <c r="D778" s="11"/>
      <c r="E778" s="11"/>
      <c r="F778" s="11"/>
      <c r="G778" s="11"/>
      <c r="H778" s="11"/>
      <c r="I778" s="11"/>
      <c r="J778" s="11"/>
      <c r="K778" s="11"/>
      <c r="L778" s="11"/>
      <c r="M778" s="11"/>
    </row>
    <row r="779" spans="2:13" ht="15.75" thickBot="1" x14ac:dyDescent="0.3">
      <c r="B779" s="9" t="s">
        <v>166</v>
      </c>
      <c r="C779" s="26" t="str">
        <f>IF($M$1="English",TitleTable!C$5,TitleTable!B$5)</f>
        <v>Oil:</v>
      </c>
      <c r="D779" s="28">
        <f>D766</f>
        <v>0</v>
      </c>
      <c r="E779" s="28"/>
      <c r="F779" s="26" t="str">
        <f>IF($M$1="English",TitleTable!C$18,TitleTable!B$18)</f>
        <v>Date:</v>
      </c>
      <c r="G779" s="29"/>
      <c r="H779" s="30"/>
      <c r="I779" s="26" t="str">
        <f>IF($M$1="English",TitleTable!C$21,TitleTable!B$21)</f>
        <v>Oil temperature</v>
      </c>
      <c r="K779" s="27">
        <v>80</v>
      </c>
      <c r="L779" s="94" t="s">
        <v>106</v>
      </c>
      <c r="M779" s="31" t="str">
        <f>IF(OR(MAX(D783:M783)&gt;81,MIN(D783:M783)&lt;79),"O/Temp error","")</f>
        <v>O/Temp error</v>
      </c>
    </row>
    <row r="780" spans="2:13" ht="15" thickBot="1" x14ac:dyDescent="0.25">
      <c r="B780" s="58" t="str">
        <f>IF($M$1="English",TitleTable!C$6,TitleTable!B$6)</f>
        <v>Speed</v>
      </c>
      <c r="C780" s="117" t="s">
        <v>35</v>
      </c>
      <c r="D780" s="59">
        <v>650</v>
      </c>
      <c r="E780" s="60">
        <v>800</v>
      </c>
      <c r="F780" s="60">
        <v>1000</v>
      </c>
      <c r="G780" s="60">
        <v>1200</v>
      </c>
      <c r="H780" s="60">
        <v>1400</v>
      </c>
      <c r="I780" s="60">
        <v>1600</v>
      </c>
      <c r="J780" s="60">
        <v>1800</v>
      </c>
      <c r="K780" s="60">
        <v>2000</v>
      </c>
      <c r="L780" s="60">
        <v>2400</v>
      </c>
      <c r="M780" s="61">
        <v>2800</v>
      </c>
    </row>
    <row r="781" spans="2:13" x14ac:dyDescent="0.2">
      <c r="B781" s="62" t="str">
        <f>IF($M$1="English",TitleTable!C$7,TitleTable!B$7)</f>
        <v>Torque</v>
      </c>
      <c r="C781" s="118" t="s">
        <v>268</v>
      </c>
      <c r="D781" s="99"/>
      <c r="E781" s="38"/>
      <c r="F781" s="38"/>
      <c r="G781" s="38"/>
      <c r="H781" s="38"/>
      <c r="I781" s="38"/>
      <c r="J781" s="38"/>
      <c r="K781" s="37"/>
      <c r="L781" s="37"/>
      <c r="M781" s="100"/>
    </row>
    <row r="782" spans="2:13" x14ac:dyDescent="0.2">
      <c r="B782" s="63" t="str">
        <f>IF($M$1="English",TitleTable!C$8,TitleTable!B$8)</f>
        <v>Water outlet</v>
      </c>
      <c r="C782" s="67" t="s">
        <v>263</v>
      </c>
      <c r="D782" s="101"/>
      <c r="E782" s="40"/>
      <c r="F782" s="40"/>
      <c r="G782" s="40"/>
      <c r="H782" s="40"/>
      <c r="I782" s="40"/>
      <c r="J782" s="40"/>
      <c r="K782" s="40"/>
      <c r="L782" s="40"/>
      <c r="M782" s="102"/>
    </row>
    <row r="783" spans="2:13" x14ac:dyDescent="0.2">
      <c r="B783" s="63" t="str">
        <f>IF($M$1="English",TitleTable!C$9,TitleTable!B$9)</f>
        <v>Gallary oil temperature</v>
      </c>
      <c r="C783" s="67" t="s">
        <v>263</v>
      </c>
      <c r="D783" s="101"/>
      <c r="E783" s="40"/>
      <c r="F783" s="40"/>
      <c r="G783" s="41"/>
      <c r="H783" s="40"/>
      <c r="I783" s="40"/>
      <c r="J783" s="40"/>
      <c r="K783" s="40"/>
      <c r="L783" s="40"/>
      <c r="M783" s="102"/>
    </row>
    <row r="784" spans="2:13" ht="15" thickBot="1" x14ac:dyDescent="0.25">
      <c r="B784" s="64" t="str">
        <f>IF($M$1="English",TitleTable!C$10,TitleTable!B$10)</f>
        <v>Oil pressure</v>
      </c>
      <c r="C784" s="68" t="s">
        <v>15</v>
      </c>
      <c r="D784" s="103"/>
      <c r="E784" s="43"/>
      <c r="F784" s="43"/>
      <c r="G784" s="43"/>
      <c r="H784" s="43"/>
      <c r="I784" s="44"/>
      <c r="J784" s="44"/>
      <c r="K784" s="43"/>
      <c r="L784" s="43"/>
      <c r="M784" s="104"/>
    </row>
    <row r="785" spans="2:13" x14ac:dyDescent="0.2">
      <c r="B785" s="65" t="str">
        <f>IF($M$1="English",TitleTable!C$11,TitleTable!B$11)</f>
        <v>Room temperature</v>
      </c>
      <c r="C785" s="66" t="s">
        <v>263</v>
      </c>
      <c r="D785" s="105"/>
      <c r="E785" s="46"/>
      <c r="F785" s="46"/>
      <c r="G785" s="46"/>
      <c r="H785" s="46"/>
      <c r="I785" s="46"/>
      <c r="J785" s="46"/>
      <c r="K785" s="46"/>
      <c r="L785" s="46"/>
      <c r="M785" s="106"/>
    </row>
    <row r="786" spans="2:13" x14ac:dyDescent="0.2">
      <c r="B786" s="63" t="str">
        <f>IF($M$1="English",TitleTable!C$12,TitleTable!B$12)</f>
        <v>Relative humidity</v>
      </c>
      <c r="C786" s="67" t="s">
        <v>265</v>
      </c>
      <c r="D786" s="107"/>
      <c r="E786" s="48"/>
      <c r="F786" s="48"/>
      <c r="G786" s="48"/>
      <c r="H786" s="48"/>
      <c r="I786" s="48"/>
      <c r="J786" s="48"/>
      <c r="K786" s="48"/>
      <c r="L786" s="48"/>
      <c r="M786" s="108"/>
    </row>
    <row r="787" spans="2:13" ht="15" thickBot="1" x14ac:dyDescent="0.25">
      <c r="B787" s="64" t="str">
        <f>IF($M$1="English",TitleTable!C$13,TitleTable!B$13)</f>
        <v>Atmospheric pressure</v>
      </c>
      <c r="C787" s="68" t="s">
        <v>17</v>
      </c>
      <c r="D787" s="109"/>
      <c r="E787" s="50"/>
      <c r="F787" s="50"/>
      <c r="G787" s="50"/>
      <c r="H787" s="50"/>
      <c r="I787" s="50"/>
      <c r="J787" s="50"/>
      <c r="K787" s="50"/>
      <c r="L787" s="50"/>
      <c r="M787" s="110"/>
    </row>
    <row r="788" spans="2:13" ht="15" thickBot="1" x14ac:dyDescent="0.25">
      <c r="B788" s="51" t="str">
        <f>IF($M$1="English",TitleTable!C$14,TitleTable!B$14)</f>
        <v>Absolute humidity</v>
      </c>
      <c r="C788" s="97" t="s">
        <v>19</v>
      </c>
      <c r="D788" s="111">
        <f>D785+273.15</f>
        <v>273.14999999999998</v>
      </c>
      <c r="E788" s="52">
        <f t="shared" ref="E788:M788" si="177">E785+273.15</f>
        <v>273.14999999999998</v>
      </c>
      <c r="F788" s="52">
        <f t="shared" si="177"/>
        <v>273.14999999999998</v>
      </c>
      <c r="G788" s="52">
        <f t="shared" si="177"/>
        <v>273.14999999999998</v>
      </c>
      <c r="H788" s="52">
        <f t="shared" si="177"/>
        <v>273.14999999999998</v>
      </c>
      <c r="I788" s="52">
        <f t="shared" si="177"/>
        <v>273.14999999999998</v>
      </c>
      <c r="J788" s="52">
        <f t="shared" si="177"/>
        <v>273.14999999999998</v>
      </c>
      <c r="K788" s="52">
        <f t="shared" si="177"/>
        <v>273.14999999999998</v>
      </c>
      <c r="L788" s="52">
        <f t="shared" si="177"/>
        <v>273.14999999999998</v>
      </c>
      <c r="M788" s="112">
        <f t="shared" si="177"/>
        <v>273.14999999999998</v>
      </c>
    </row>
    <row r="789" spans="2:13" ht="16.5" x14ac:dyDescent="0.2">
      <c r="B789" s="53" t="str">
        <f>IF($M$1="English",TitleTable!C$15,TitleTable!B$15)</f>
        <v>Air density</v>
      </c>
      <c r="C789" s="54" t="s">
        <v>269</v>
      </c>
      <c r="D789" s="113" t="e">
        <f>(1.2931*273.15/(D788))*(D787/1013.25)*(1-0.378*(D786/100)*(EXP(-6096.9385*(D788)^-1+21.2409642-2.711193*10^-2*(D788)+1.673952*10^-5*(D788)^2+2.433502*LN((D788))))/100/D787)</f>
        <v>#DIV/0!</v>
      </c>
      <c r="E789" s="55" t="e">
        <f t="shared" ref="E789:M789" si="178">(1.2931*273.15/(E788))*(E787/1013.25)*(1-0.378*(E786/100)*(EXP(-6096.9385*(E788)^-1+21.2409642-2.711193*10^-2*(E788)+1.673952*10^-5*(E788)^2+2.433502*LN((E788))))/100/E787)</f>
        <v>#DIV/0!</v>
      </c>
      <c r="F789" s="55" t="e">
        <f t="shared" si="178"/>
        <v>#DIV/0!</v>
      </c>
      <c r="G789" s="55" t="e">
        <f t="shared" si="178"/>
        <v>#DIV/0!</v>
      </c>
      <c r="H789" s="55" t="e">
        <f t="shared" si="178"/>
        <v>#DIV/0!</v>
      </c>
      <c r="I789" s="55" t="e">
        <f t="shared" si="178"/>
        <v>#DIV/0!</v>
      </c>
      <c r="J789" s="55" t="e">
        <f t="shared" si="178"/>
        <v>#DIV/0!</v>
      </c>
      <c r="K789" s="55" t="e">
        <f t="shared" si="178"/>
        <v>#DIV/0!</v>
      </c>
      <c r="L789" s="55" t="e">
        <f t="shared" si="178"/>
        <v>#DIV/0!</v>
      </c>
      <c r="M789" s="114" t="e">
        <f t="shared" si="178"/>
        <v>#DIV/0!</v>
      </c>
    </row>
    <row r="790" spans="2:13" ht="15.75" thickBot="1" x14ac:dyDescent="0.2">
      <c r="B790" s="56" t="str">
        <f>IF($M$1="English",TitleTable!C$16,TitleTable!B$16)</f>
        <v>Adjusted torque by air density</v>
      </c>
      <c r="C790" s="98" t="s">
        <v>34</v>
      </c>
      <c r="D790" s="115" t="e">
        <f t="shared" ref="D790:M790" si="179">((1.175-D789)*IF(OR($K779=80,$K779="80℃"),D$8,D$7))+D781</f>
        <v>#DIV/0!</v>
      </c>
      <c r="E790" s="57" t="e">
        <f t="shared" si="179"/>
        <v>#DIV/0!</v>
      </c>
      <c r="F790" s="57" t="e">
        <f t="shared" si="179"/>
        <v>#DIV/0!</v>
      </c>
      <c r="G790" s="57" t="e">
        <f t="shared" si="179"/>
        <v>#DIV/0!</v>
      </c>
      <c r="H790" s="57" t="e">
        <f t="shared" si="179"/>
        <v>#DIV/0!</v>
      </c>
      <c r="I790" s="57" t="e">
        <f t="shared" si="179"/>
        <v>#DIV/0!</v>
      </c>
      <c r="J790" s="57" t="e">
        <f t="shared" si="179"/>
        <v>#DIV/0!</v>
      </c>
      <c r="K790" s="57" t="e">
        <f t="shared" si="179"/>
        <v>#DIV/0!</v>
      </c>
      <c r="L790" s="57" t="e">
        <f t="shared" si="179"/>
        <v>#DIV/0!</v>
      </c>
      <c r="M790" s="116" t="e">
        <f t="shared" si="179"/>
        <v>#DIV/0!</v>
      </c>
    </row>
    <row r="792" spans="2:13" ht="15.75" thickBot="1" x14ac:dyDescent="0.3">
      <c r="B792" s="9" t="s">
        <v>168</v>
      </c>
      <c r="C792" s="26" t="str">
        <f>IF($M$1="English",TitleTable!C$5,TitleTable!B$5)</f>
        <v>Oil:</v>
      </c>
      <c r="D792" s="27" t="s">
        <v>1</v>
      </c>
      <c r="E792" s="28"/>
      <c r="F792" s="26" t="str">
        <f>IF($M$1="English",TitleTable!C$18,TitleTable!B$18)</f>
        <v>Date:</v>
      </c>
      <c r="G792" s="29"/>
      <c r="H792" s="30"/>
      <c r="I792" s="26" t="str">
        <f>IF($M$1="English",TitleTable!C$21,TitleTable!B$21)</f>
        <v>Oil temperature</v>
      </c>
      <c r="K792" s="27">
        <v>50</v>
      </c>
      <c r="L792" s="94" t="s">
        <v>106</v>
      </c>
      <c r="M792" s="31" t="str">
        <f>IF(OR(MAX(D796:M796)&gt;51,MIN(D796:M796)&lt;49),"O/Temp error","")</f>
        <v>O/Temp error</v>
      </c>
    </row>
    <row r="793" spans="2:13" ht="15" thickBot="1" x14ac:dyDescent="0.25">
      <c r="B793" s="32" t="str">
        <f>IF($M$1="English",TitleTable!C$6,TitleTable!B$6)</f>
        <v>Speed</v>
      </c>
      <c r="C793" s="95" t="s">
        <v>36</v>
      </c>
      <c r="D793" s="33">
        <v>650</v>
      </c>
      <c r="E793" s="34">
        <v>800</v>
      </c>
      <c r="F793" s="34">
        <v>1000</v>
      </c>
      <c r="G793" s="34">
        <v>1200</v>
      </c>
      <c r="H793" s="34">
        <v>1400</v>
      </c>
      <c r="I793" s="34">
        <v>1600</v>
      </c>
      <c r="J793" s="34">
        <v>1800</v>
      </c>
      <c r="K793" s="34">
        <v>2000</v>
      </c>
      <c r="L793" s="34">
        <v>2400</v>
      </c>
      <c r="M793" s="35">
        <v>2800</v>
      </c>
    </row>
    <row r="794" spans="2:13" x14ac:dyDescent="0.2">
      <c r="B794" s="36" t="str">
        <f>IF($M$1="English",TitleTable!C$7,TitleTable!B$7)</f>
        <v>Torque</v>
      </c>
      <c r="C794" s="96" t="s">
        <v>268</v>
      </c>
      <c r="D794" s="99"/>
      <c r="E794" s="38"/>
      <c r="F794" s="38"/>
      <c r="G794" s="38"/>
      <c r="H794" s="38"/>
      <c r="I794" s="38"/>
      <c r="J794" s="38"/>
      <c r="K794" s="37"/>
      <c r="L794" s="37"/>
      <c r="M794" s="100"/>
    </row>
    <row r="795" spans="2:13" ht="15" x14ac:dyDescent="0.2">
      <c r="B795" s="39" t="str">
        <f>IF($M$1="English",TitleTable!C$8,TitleTable!B$8)</f>
        <v>Water outlet</v>
      </c>
      <c r="C795" s="162" t="s">
        <v>264</v>
      </c>
      <c r="D795" s="101"/>
      <c r="E795" s="40"/>
      <c r="F795" s="40"/>
      <c r="G795" s="40"/>
      <c r="H795" s="40"/>
      <c r="I795" s="40"/>
      <c r="J795" s="40"/>
      <c r="K795" s="40"/>
      <c r="L795" s="40"/>
      <c r="M795" s="102"/>
    </row>
    <row r="796" spans="2:13" ht="15" x14ac:dyDescent="0.2">
      <c r="B796" s="39" t="str">
        <f>IF($M$1="English",TitleTable!C$9,TitleTable!B$9)</f>
        <v>Gallary oil temperature</v>
      </c>
      <c r="C796" s="161" t="s">
        <v>264</v>
      </c>
      <c r="D796" s="101"/>
      <c r="E796" s="40"/>
      <c r="F796" s="40"/>
      <c r="G796" s="41"/>
      <c r="H796" s="40"/>
      <c r="I796" s="40"/>
      <c r="J796" s="40"/>
      <c r="K796" s="40"/>
      <c r="L796" s="40"/>
      <c r="M796" s="102"/>
    </row>
    <row r="797" spans="2:13" ht="15" thickBot="1" x14ac:dyDescent="0.25">
      <c r="B797" s="42" t="str">
        <f>IF($M$1="English",TitleTable!C$10,TitleTable!B$10)</f>
        <v>Oil pressure</v>
      </c>
      <c r="C797" s="49" t="s">
        <v>16</v>
      </c>
      <c r="D797" s="103"/>
      <c r="E797" s="43"/>
      <c r="F797" s="43"/>
      <c r="G797" s="43"/>
      <c r="H797" s="43"/>
      <c r="I797" s="44"/>
      <c r="J797" s="44"/>
      <c r="K797" s="43"/>
      <c r="L797" s="43"/>
      <c r="M797" s="104"/>
    </row>
    <row r="798" spans="2:13" ht="15" x14ac:dyDescent="0.2">
      <c r="B798" s="45" t="str">
        <f>IF($M$1="English",TitleTable!C$11,TitleTable!B$11)</f>
        <v>Room temperature</v>
      </c>
      <c r="C798" s="161" t="s">
        <v>264</v>
      </c>
      <c r="D798" s="105"/>
      <c r="E798" s="46"/>
      <c r="F798" s="46"/>
      <c r="G798" s="46"/>
      <c r="H798" s="46"/>
      <c r="I798" s="46"/>
      <c r="J798" s="46"/>
      <c r="K798" s="46"/>
      <c r="L798" s="46"/>
      <c r="M798" s="106"/>
    </row>
    <row r="799" spans="2:13" x14ac:dyDescent="0.2">
      <c r="B799" s="39" t="str">
        <f>IF($M$1="English",TitleTable!C$12,TitleTable!B$12)</f>
        <v>Relative humidity</v>
      </c>
      <c r="C799" s="47" t="s">
        <v>266</v>
      </c>
      <c r="D799" s="107"/>
      <c r="E799" s="48"/>
      <c r="F799" s="48"/>
      <c r="G799" s="48"/>
      <c r="H799" s="48"/>
      <c r="I799" s="48"/>
      <c r="J799" s="48"/>
      <c r="K799" s="48"/>
      <c r="L799" s="48"/>
      <c r="M799" s="108"/>
    </row>
    <row r="800" spans="2:13" ht="15" thickBot="1" x14ac:dyDescent="0.25">
      <c r="B800" s="42" t="str">
        <f>IF($M$1="English",TitleTable!C$13,TitleTable!B$13)</f>
        <v>Atmospheric pressure</v>
      </c>
      <c r="C800" s="49" t="s">
        <v>18</v>
      </c>
      <c r="D800" s="109"/>
      <c r="E800" s="50"/>
      <c r="F800" s="50"/>
      <c r="G800" s="50"/>
      <c r="H800" s="50"/>
      <c r="I800" s="50"/>
      <c r="J800" s="50"/>
      <c r="K800" s="50"/>
      <c r="L800" s="50"/>
      <c r="M800" s="110"/>
    </row>
    <row r="801" spans="2:13" ht="15" thickBot="1" x14ac:dyDescent="0.25">
      <c r="B801" s="51" t="str">
        <f>IF($M$1="English",TitleTable!C$14,TitleTable!B$14)</f>
        <v>Absolute humidity</v>
      </c>
      <c r="C801" s="97" t="s">
        <v>0</v>
      </c>
      <c r="D801" s="111">
        <f>D798+273.15</f>
        <v>273.14999999999998</v>
      </c>
      <c r="E801" s="52">
        <f t="shared" ref="E801:M801" si="180">E798+273.15</f>
        <v>273.14999999999998</v>
      </c>
      <c r="F801" s="52">
        <f t="shared" si="180"/>
        <v>273.14999999999998</v>
      </c>
      <c r="G801" s="52">
        <f t="shared" si="180"/>
        <v>273.14999999999998</v>
      </c>
      <c r="H801" s="52">
        <f t="shared" si="180"/>
        <v>273.14999999999998</v>
      </c>
      <c r="I801" s="52">
        <f t="shared" si="180"/>
        <v>273.14999999999998</v>
      </c>
      <c r="J801" s="52">
        <f t="shared" si="180"/>
        <v>273.14999999999998</v>
      </c>
      <c r="K801" s="52">
        <f t="shared" si="180"/>
        <v>273.14999999999998</v>
      </c>
      <c r="L801" s="52">
        <f t="shared" si="180"/>
        <v>273.14999999999998</v>
      </c>
      <c r="M801" s="112">
        <f t="shared" si="180"/>
        <v>273.14999999999998</v>
      </c>
    </row>
    <row r="802" spans="2:13" ht="16.5" x14ac:dyDescent="0.2">
      <c r="B802" s="53" t="str">
        <f>IF($M$1="English",TitleTable!C$15,TitleTable!B$15)</f>
        <v>Air density</v>
      </c>
      <c r="C802" s="54" t="s">
        <v>267</v>
      </c>
      <c r="D802" s="113" t="e">
        <f>(1.2931*273.15/(D801))*(D800/1013.25)*(1-0.378*(D799/100)*(EXP(-6096.9385*(D801)^-1+21.2409642-2.711193*10^-2*(D801)+1.673952*10^-5*(D801)^2+2.433502*LN((D801))))/100/D800)</f>
        <v>#DIV/0!</v>
      </c>
      <c r="E802" s="55" t="e">
        <f t="shared" ref="E802:M802" si="181">(1.2931*273.15/(E801))*(E800/1013.25)*(1-0.378*(E799/100)*(EXP(-6096.9385*(E801)^-1+21.2409642-2.711193*10^-2*(E801)+1.673952*10^-5*(E801)^2+2.433502*LN((E801))))/100/E800)</f>
        <v>#DIV/0!</v>
      </c>
      <c r="F802" s="55" t="e">
        <f t="shared" si="181"/>
        <v>#DIV/0!</v>
      </c>
      <c r="G802" s="55" t="e">
        <f t="shared" si="181"/>
        <v>#DIV/0!</v>
      </c>
      <c r="H802" s="55" t="e">
        <f t="shared" si="181"/>
        <v>#DIV/0!</v>
      </c>
      <c r="I802" s="55" t="e">
        <f t="shared" si="181"/>
        <v>#DIV/0!</v>
      </c>
      <c r="J802" s="55" t="e">
        <f t="shared" si="181"/>
        <v>#DIV/0!</v>
      </c>
      <c r="K802" s="55" t="e">
        <f t="shared" si="181"/>
        <v>#DIV/0!</v>
      </c>
      <c r="L802" s="55" t="e">
        <f t="shared" si="181"/>
        <v>#DIV/0!</v>
      </c>
      <c r="M802" s="114" t="e">
        <f t="shared" si="181"/>
        <v>#DIV/0!</v>
      </c>
    </row>
    <row r="803" spans="2:13" ht="15.75" thickBot="1" x14ac:dyDescent="0.2">
      <c r="B803" s="56" t="str">
        <f>IF($M$1="English",TitleTable!C$16,TitleTable!B$16)</f>
        <v>Adjusted torque by air density</v>
      </c>
      <c r="C803" s="98" t="s">
        <v>34</v>
      </c>
      <c r="D803" s="115" t="e">
        <f t="shared" ref="D803:M803" si="182">((1.175-D802)*IF(OR($K792=80,$K792="80℃"),D$8,D$7))+D794</f>
        <v>#DIV/0!</v>
      </c>
      <c r="E803" s="57" t="e">
        <f t="shared" si="182"/>
        <v>#DIV/0!</v>
      </c>
      <c r="F803" s="57" t="e">
        <f t="shared" si="182"/>
        <v>#DIV/0!</v>
      </c>
      <c r="G803" s="57" t="e">
        <f t="shared" si="182"/>
        <v>#DIV/0!</v>
      </c>
      <c r="H803" s="57" t="e">
        <f t="shared" si="182"/>
        <v>#DIV/0!</v>
      </c>
      <c r="I803" s="57" t="e">
        <f t="shared" si="182"/>
        <v>#DIV/0!</v>
      </c>
      <c r="J803" s="57" t="e">
        <f t="shared" si="182"/>
        <v>#DIV/0!</v>
      </c>
      <c r="K803" s="57" t="e">
        <f t="shared" si="182"/>
        <v>#DIV/0!</v>
      </c>
      <c r="L803" s="57" t="e">
        <f t="shared" si="182"/>
        <v>#DIV/0!</v>
      </c>
      <c r="M803" s="116" t="e">
        <f t="shared" si="182"/>
        <v>#DIV/0!</v>
      </c>
    </row>
    <row r="804" spans="2:13" x14ac:dyDescent="0.2">
      <c r="B804" s="11"/>
      <c r="C804" s="11"/>
      <c r="D804" s="11"/>
      <c r="E804" s="11"/>
      <c r="F804" s="11"/>
      <c r="G804" s="11"/>
      <c r="H804" s="11"/>
      <c r="I804" s="11"/>
      <c r="J804" s="11"/>
      <c r="K804" s="11"/>
      <c r="L804" s="11"/>
      <c r="M804" s="11"/>
    </row>
    <row r="805" spans="2:13" ht="15.75" thickBot="1" x14ac:dyDescent="0.3">
      <c r="B805" s="9" t="s">
        <v>170</v>
      </c>
      <c r="C805" s="26" t="str">
        <f>IF($M$1="English",TitleTable!C$5,TitleTable!B$5)</f>
        <v>Oil:</v>
      </c>
      <c r="D805" s="28" t="str">
        <f>D792</f>
        <v>JASO BC</v>
      </c>
      <c r="E805" s="28"/>
      <c r="F805" s="26" t="str">
        <f>IF($M$1="English",TitleTable!C$18,TitleTable!B$18)</f>
        <v>Date:</v>
      </c>
      <c r="G805" s="29"/>
      <c r="H805" s="30"/>
      <c r="I805" s="26" t="str">
        <f>IF($M$1="English",TitleTable!C$21,TitleTable!B$21)</f>
        <v>Oil temperature</v>
      </c>
      <c r="K805" s="27">
        <v>80</v>
      </c>
      <c r="L805" s="94" t="s">
        <v>106</v>
      </c>
      <c r="M805" s="31" t="str">
        <f>IF(OR(MAX(D809:M809)&gt;81,MIN(D809:M809)&lt;79),"O/Temp error","")</f>
        <v>O/Temp error</v>
      </c>
    </row>
    <row r="806" spans="2:13" ht="15" thickBot="1" x14ac:dyDescent="0.25">
      <c r="B806" s="58" t="str">
        <f>IF($M$1="English",TitleTable!C$6,TitleTable!B$6)</f>
        <v>Speed</v>
      </c>
      <c r="C806" s="117" t="s">
        <v>35</v>
      </c>
      <c r="D806" s="59">
        <v>650</v>
      </c>
      <c r="E806" s="60">
        <v>800</v>
      </c>
      <c r="F806" s="60">
        <v>1000</v>
      </c>
      <c r="G806" s="60">
        <v>1200</v>
      </c>
      <c r="H806" s="60">
        <v>1400</v>
      </c>
      <c r="I806" s="60">
        <v>1600</v>
      </c>
      <c r="J806" s="60">
        <v>1800</v>
      </c>
      <c r="K806" s="60">
        <v>2000</v>
      </c>
      <c r="L806" s="60">
        <v>2400</v>
      </c>
      <c r="M806" s="61">
        <v>2800</v>
      </c>
    </row>
    <row r="807" spans="2:13" x14ac:dyDescent="0.2">
      <c r="B807" s="62" t="str">
        <f>IF($M$1="English",TitleTable!C$7,TitleTable!B$7)</f>
        <v>Torque</v>
      </c>
      <c r="C807" s="118" t="s">
        <v>268</v>
      </c>
      <c r="D807" s="99"/>
      <c r="E807" s="38"/>
      <c r="F807" s="38"/>
      <c r="G807" s="38"/>
      <c r="H807" s="38"/>
      <c r="I807" s="38"/>
      <c r="J807" s="38"/>
      <c r="K807" s="37"/>
      <c r="L807" s="37"/>
      <c r="M807" s="100"/>
    </row>
    <row r="808" spans="2:13" x14ac:dyDescent="0.2">
      <c r="B808" s="63" t="str">
        <f>IF($M$1="English",TitleTable!C$8,TitleTable!B$8)</f>
        <v>Water outlet</v>
      </c>
      <c r="C808" s="67" t="s">
        <v>263</v>
      </c>
      <c r="D808" s="101"/>
      <c r="E808" s="40"/>
      <c r="F808" s="40"/>
      <c r="G808" s="40"/>
      <c r="H808" s="40"/>
      <c r="I808" s="40"/>
      <c r="J808" s="40"/>
      <c r="K808" s="40"/>
      <c r="L808" s="40"/>
      <c r="M808" s="102"/>
    </row>
    <row r="809" spans="2:13" x14ac:dyDescent="0.2">
      <c r="B809" s="63" t="str">
        <f>IF($M$1="English",TitleTable!C$9,TitleTable!B$9)</f>
        <v>Gallary oil temperature</v>
      </c>
      <c r="C809" s="67" t="s">
        <v>263</v>
      </c>
      <c r="D809" s="101"/>
      <c r="E809" s="40"/>
      <c r="F809" s="40"/>
      <c r="G809" s="41"/>
      <c r="H809" s="40"/>
      <c r="I809" s="40"/>
      <c r="J809" s="40"/>
      <c r="K809" s="40"/>
      <c r="L809" s="40"/>
      <c r="M809" s="102"/>
    </row>
    <row r="810" spans="2:13" ht="15" thickBot="1" x14ac:dyDescent="0.25">
      <c r="B810" s="64" t="str">
        <f>IF($M$1="English",TitleTable!C$10,TitleTable!B$10)</f>
        <v>Oil pressure</v>
      </c>
      <c r="C810" s="68" t="s">
        <v>15</v>
      </c>
      <c r="D810" s="103"/>
      <c r="E810" s="43"/>
      <c r="F810" s="43"/>
      <c r="G810" s="43"/>
      <c r="H810" s="43"/>
      <c r="I810" s="44"/>
      <c r="J810" s="44"/>
      <c r="K810" s="43"/>
      <c r="L810" s="43"/>
      <c r="M810" s="104"/>
    </row>
    <row r="811" spans="2:13" x14ac:dyDescent="0.2">
      <c r="B811" s="65" t="str">
        <f>IF($M$1="English",TitleTable!C$11,TitleTable!B$11)</f>
        <v>Room temperature</v>
      </c>
      <c r="C811" s="66" t="s">
        <v>263</v>
      </c>
      <c r="D811" s="105"/>
      <c r="E811" s="46"/>
      <c r="F811" s="46"/>
      <c r="G811" s="46"/>
      <c r="H811" s="46"/>
      <c r="I811" s="46"/>
      <c r="J811" s="46"/>
      <c r="K811" s="46"/>
      <c r="L811" s="46"/>
      <c r="M811" s="106"/>
    </row>
    <row r="812" spans="2:13" x14ac:dyDescent="0.2">
      <c r="B812" s="63" t="str">
        <f>IF($M$1="English",TitleTable!C$12,TitleTable!B$12)</f>
        <v>Relative humidity</v>
      </c>
      <c r="C812" s="67" t="s">
        <v>265</v>
      </c>
      <c r="D812" s="107"/>
      <c r="E812" s="48"/>
      <c r="F812" s="48"/>
      <c r="G812" s="48"/>
      <c r="H812" s="48"/>
      <c r="I812" s="48"/>
      <c r="J812" s="48"/>
      <c r="K812" s="48"/>
      <c r="L812" s="48"/>
      <c r="M812" s="108"/>
    </row>
    <row r="813" spans="2:13" ht="15" thickBot="1" x14ac:dyDescent="0.25">
      <c r="B813" s="64" t="str">
        <f>IF($M$1="English",TitleTable!C$13,TitleTable!B$13)</f>
        <v>Atmospheric pressure</v>
      </c>
      <c r="C813" s="68" t="s">
        <v>17</v>
      </c>
      <c r="D813" s="109"/>
      <c r="E813" s="50"/>
      <c r="F813" s="50"/>
      <c r="G813" s="50"/>
      <c r="H813" s="50"/>
      <c r="I813" s="50"/>
      <c r="J813" s="50"/>
      <c r="K813" s="50"/>
      <c r="L813" s="50"/>
      <c r="M813" s="110"/>
    </row>
    <row r="814" spans="2:13" ht="15" thickBot="1" x14ac:dyDescent="0.25">
      <c r="B814" s="51" t="str">
        <f>IF($M$1="English",TitleTable!C$14,TitleTable!B$14)</f>
        <v>Absolute humidity</v>
      </c>
      <c r="C814" s="97" t="s">
        <v>19</v>
      </c>
      <c r="D814" s="111">
        <f>D811+273.15</f>
        <v>273.14999999999998</v>
      </c>
      <c r="E814" s="52">
        <f t="shared" ref="E814:M814" si="183">E811+273.15</f>
        <v>273.14999999999998</v>
      </c>
      <c r="F814" s="52">
        <f t="shared" si="183"/>
        <v>273.14999999999998</v>
      </c>
      <c r="G814" s="52">
        <f t="shared" si="183"/>
        <v>273.14999999999998</v>
      </c>
      <c r="H814" s="52">
        <f t="shared" si="183"/>
        <v>273.14999999999998</v>
      </c>
      <c r="I814" s="52">
        <f t="shared" si="183"/>
        <v>273.14999999999998</v>
      </c>
      <c r="J814" s="52">
        <f t="shared" si="183"/>
        <v>273.14999999999998</v>
      </c>
      <c r="K814" s="52">
        <f t="shared" si="183"/>
        <v>273.14999999999998</v>
      </c>
      <c r="L814" s="52">
        <f t="shared" si="183"/>
        <v>273.14999999999998</v>
      </c>
      <c r="M814" s="112">
        <f t="shared" si="183"/>
        <v>273.14999999999998</v>
      </c>
    </row>
    <row r="815" spans="2:13" ht="16.5" x14ac:dyDescent="0.2">
      <c r="B815" s="53" t="str">
        <f>IF($M$1="English",TitleTable!C$15,TitleTable!B$15)</f>
        <v>Air density</v>
      </c>
      <c r="C815" s="54" t="s">
        <v>269</v>
      </c>
      <c r="D815" s="113" t="e">
        <f>(1.2931*273.15/(D814))*(D813/1013.25)*(1-0.378*(D812/100)*(EXP(-6096.9385*(D814)^-1+21.2409642-2.711193*10^-2*(D814)+1.673952*10^-5*(D814)^2+2.433502*LN((D814))))/100/D813)</f>
        <v>#DIV/0!</v>
      </c>
      <c r="E815" s="55" t="e">
        <f t="shared" ref="E815:M815" si="184">(1.2931*273.15/(E814))*(E813/1013.25)*(1-0.378*(E812/100)*(EXP(-6096.9385*(E814)^-1+21.2409642-2.711193*10^-2*(E814)+1.673952*10^-5*(E814)^2+2.433502*LN((E814))))/100/E813)</f>
        <v>#DIV/0!</v>
      </c>
      <c r="F815" s="55" t="e">
        <f t="shared" si="184"/>
        <v>#DIV/0!</v>
      </c>
      <c r="G815" s="55" t="e">
        <f t="shared" si="184"/>
        <v>#DIV/0!</v>
      </c>
      <c r="H815" s="55" t="e">
        <f t="shared" si="184"/>
        <v>#DIV/0!</v>
      </c>
      <c r="I815" s="55" t="e">
        <f t="shared" si="184"/>
        <v>#DIV/0!</v>
      </c>
      <c r="J815" s="55" t="e">
        <f t="shared" si="184"/>
        <v>#DIV/0!</v>
      </c>
      <c r="K815" s="55" t="e">
        <f t="shared" si="184"/>
        <v>#DIV/0!</v>
      </c>
      <c r="L815" s="55" t="e">
        <f t="shared" si="184"/>
        <v>#DIV/0!</v>
      </c>
      <c r="M815" s="114" t="e">
        <f t="shared" si="184"/>
        <v>#DIV/0!</v>
      </c>
    </row>
    <row r="816" spans="2:13" ht="15.75" thickBot="1" x14ac:dyDescent="0.2">
      <c r="B816" s="56" t="str">
        <f>IF($M$1="English",TitleTable!C$16,TitleTable!B$16)</f>
        <v>Adjusted torque by air density</v>
      </c>
      <c r="C816" s="98" t="s">
        <v>34</v>
      </c>
      <c r="D816" s="115" t="e">
        <f t="shared" ref="D816:M816" si="185">((1.175-D815)*IF(OR($K805=80,$K805="80℃"),D$8,D$7))+D807</f>
        <v>#DIV/0!</v>
      </c>
      <c r="E816" s="57" t="e">
        <f t="shared" si="185"/>
        <v>#DIV/0!</v>
      </c>
      <c r="F816" s="57" t="e">
        <f t="shared" si="185"/>
        <v>#DIV/0!</v>
      </c>
      <c r="G816" s="57" t="e">
        <f t="shared" si="185"/>
        <v>#DIV/0!</v>
      </c>
      <c r="H816" s="57" t="e">
        <f t="shared" si="185"/>
        <v>#DIV/0!</v>
      </c>
      <c r="I816" s="57" t="e">
        <f t="shared" si="185"/>
        <v>#DIV/0!</v>
      </c>
      <c r="J816" s="57" t="e">
        <f t="shared" si="185"/>
        <v>#DIV/0!</v>
      </c>
      <c r="K816" s="57" t="e">
        <f t="shared" si="185"/>
        <v>#DIV/0!</v>
      </c>
      <c r="L816" s="57" t="e">
        <f t="shared" si="185"/>
        <v>#DIV/0!</v>
      </c>
      <c r="M816" s="116" t="e">
        <f t="shared" si="185"/>
        <v>#DIV/0!</v>
      </c>
    </row>
    <row r="818" spans="2:13" ht="15.75" thickBot="1" x14ac:dyDescent="0.3">
      <c r="B818" s="9" t="s">
        <v>172</v>
      </c>
      <c r="C818" s="26" t="str">
        <f>IF($M$1="English",TitleTable!C$5,TitleTable!B$5)</f>
        <v>Oil:</v>
      </c>
      <c r="D818" s="78"/>
      <c r="E818" s="28"/>
      <c r="F818" s="26" t="str">
        <f>IF($M$1="English",TitleTable!C$18,TitleTable!B$18)</f>
        <v>Date:</v>
      </c>
      <c r="G818" s="29"/>
      <c r="H818" s="30"/>
      <c r="I818" s="26" t="str">
        <f>IF($M$1="English",TitleTable!C$21,TitleTable!B$21)</f>
        <v>Oil temperature</v>
      </c>
      <c r="K818" s="27">
        <v>50</v>
      </c>
      <c r="L818" s="94" t="s">
        <v>106</v>
      </c>
      <c r="M818" s="31" t="str">
        <f>IF(OR(MAX(D822:M822)&gt;51,MIN(D822:M822)&lt;49),"O/Temp error","")</f>
        <v>O/Temp error</v>
      </c>
    </row>
    <row r="819" spans="2:13" ht="15" thickBot="1" x14ac:dyDescent="0.25">
      <c r="B819" s="32" t="str">
        <f>IF($M$1="English",TitleTable!C$6,TitleTable!B$6)</f>
        <v>Speed</v>
      </c>
      <c r="C819" s="95" t="s">
        <v>36</v>
      </c>
      <c r="D819" s="33">
        <v>650</v>
      </c>
      <c r="E819" s="34">
        <v>800</v>
      </c>
      <c r="F819" s="34">
        <v>1000</v>
      </c>
      <c r="G819" s="34">
        <v>1200</v>
      </c>
      <c r="H819" s="34">
        <v>1400</v>
      </c>
      <c r="I819" s="34">
        <v>1600</v>
      </c>
      <c r="J819" s="34">
        <v>1800</v>
      </c>
      <c r="K819" s="34">
        <v>2000</v>
      </c>
      <c r="L819" s="34">
        <v>2400</v>
      </c>
      <c r="M819" s="35">
        <v>2800</v>
      </c>
    </row>
    <row r="820" spans="2:13" x14ac:dyDescent="0.2">
      <c r="B820" s="36" t="str">
        <f>IF($M$1="English",TitleTable!C$7,TitleTable!B$7)</f>
        <v>Torque</v>
      </c>
      <c r="C820" s="96" t="s">
        <v>268</v>
      </c>
      <c r="D820" s="99"/>
      <c r="E820" s="38"/>
      <c r="F820" s="38"/>
      <c r="G820" s="38"/>
      <c r="H820" s="38"/>
      <c r="I820" s="38"/>
      <c r="J820" s="38"/>
      <c r="K820" s="37"/>
      <c r="L820" s="37"/>
      <c r="M820" s="100"/>
    </row>
    <row r="821" spans="2:13" ht="15" x14ac:dyDescent="0.2">
      <c r="B821" s="39" t="str">
        <f>IF($M$1="English",TitleTable!C$8,TitleTable!B$8)</f>
        <v>Water outlet</v>
      </c>
      <c r="C821" s="162" t="s">
        <v>264</v>
      </c>
      <c r="D821" s="101"/>
      <c r="E821" s="40"/>
      <c r="F821" s="40"/>
      <c r="G821" s="40"/>
      <c r="H821" s="40"/>
      <c r="I821" s="40"/>
      <c r="J821" s="40"/>
      <c r="K821" s="40"/>
      <c r="L821" s="40"/>
      <c r="M821" s="102"/>
    </row>
    <row r="822" spans="2:13" ht="15" x14ac:dyDescent="0.2">
      <c r="B822" s="39" t="str">
        <f>IF($M$1="English",TitleTable!C$9,TitleTable!B$9)</f>
        <v>Gallary oil temperature</v>
      </c>
      <c r="C822" s="161" t="s">
        <v>264</v>
      </c>
      <c r="D822" s="101"/>
      <c r="E822" s="40"/>
      <c r="F822" s="40"/>
      <c r="G822" s="41"/>
      <c r="H822" s="40"/>
      <c r="I822" s="40"/>
      <c r="J822" s="40"/>
      <c r="K822" s="40"/>
      <c r="L822" s="40"/>
      <c r="M822" s="102"/>
    </row>
    <row r="823" spans="2:13" ht="15" thickBot="1" x14ac:dyDescent="0.25">
      <c r="B823" s="42" t="str">
        <f>IF($M$1="English",TitleTable!C$10,TitleTable!B$10)</f>
        <v>Oil pressure</v>
      </c>
      <c r="C823" s="49" t="s">
        <v>16</v>
      </c>
      <c r="D823" s="103"/>
      <c r="E823" s="43"/>
      <c r="F823" s="43"/>
      <c r="G823" s="43"/>
      <c r="H823" s="43"/>
      <c r="I823" s="44"/>
      <c r="J823" s="44"/>
      <c r="K823" s="43"/>
      <c r="L823" s="43"/>
      <c r="M823" s="104"/>
    </row>
    <row r="824" spans="2:13" ht="15" x14ac:dyDescent="0.2">
      <c r="B824" s="45" t="str">
        <f>IF($M$1="English",TitleTable!C$11,TitleTable!B$11)</f>
        <v>Room temperature</v>
      </c>
      <c r="C824" s="161" t="s">
        <v>264</v>
      </c>
      <c r="D824" s="105"/>
      <c r="E824" s="46"/>
      <c r="F824" s="46"/>
      <c r="G824" s="46"/>
      <c r="H824" s="46"/>
      <c r="I824" s="46"/>
      <c r="J824" s="46"/>
      <c r="K824" s="46"/>
      <c r="L824" s="46"/>
      <c r="M824" s="106"/>
    </row>
    <row r="825" spans="2:13" x14ac:dyDescent="0.2">
      <c r="B825" s="39" t="str">
        <f>IF($M$1="English",TitleTable!C$12,TitleTable!B$12)</f>
        <v>Relative humidity</v>
      </c>
      <c r="C825" s="47" t="s">
        <v>266</v>
      </c>
      <c r="D825" s="107"/>
      <c r="E825" s="48"/>
      <c r="F825" s="48"/>
      <c r="G825" s="48"/>
      <c r="H825" s="48"/>
      <c r="I825" s="48"/>
      <c r="J825" s="48"/>
      <c r="K825" s="48"/>
      <c r="L825" s="48"/>
      <c r="M825" s="108"/>
    </row>
    <row r="826" spans="2:13" ht="15" thickBot="1" x14ac:dyDescent="0.25">
      <c r="B826" s="42" t="str">
        <f>IF($M$1="English",TitleTable!C$13,TitleTable!B$13)</f>
        <v>Atmospheric pressure</v>
      </c>
      <c r="C826" s="49" t="s">
        <v>18</v>
      </c>
      <c r="D826" s="109"/>
      <c r="E826" s="50"/>
      <c r="F826" s="50"/>
      <c r="G826" s="50"/>
      <c r="H826" s="50"/>
      <c r="I826" s="50"/>
      <c r="J826" s="50"/>
      <c r="K826" s="50"/>
      <c r="L826" s="50"/>
      <c r="M826" s="110"/>
    </row>
    <row r="827" spans="2:13" ht="15" thickBot="1" x14ac:dyDescent="0.25">
      <c r="B827" s="51" t="str">
        <f>IF($M$1="English",TitleTable!C$14,TitleTable!B$14)</f>
        <v>Absolute humidity</v>
      </c>
      <c r="C827" s="97" t="s">
        <v>0</v>
      </c>
      <c r="D827" s="111">
        <f>D824+273.15</f>
        <v>273.14999999999998</v>
      </c>
      <c r="E827" s="52">
        <f t="shared" ref="E827:M827" si="186">E824+273.15</f>
        <v>273.14999999999998</v>
      </c>
      <c r="F827" s="52">
        <f t="shared" si="186"/>
        <v>273.14999999999998</v>
      </c>
      <c r="G827" s="52">
        <f t="shared" si="186"/>
        <v>273.14999999999998</v>
      </c>
      <c r="H827" s="52">
        <f t="shared" si="186"/>
        <v>273.14999999999998</v>
      </c>
      <c r="I827" s="52">
        <f t="shared" si="186"/>
        <v>273.14999999999998</v>
      </c>
      <c r="J827" s="52">
        <f t="shared" si="186"/>
        <v>273.14999999999998</v>
      </c>
      <c r="K827" s="52">
        <f t="shared" si="186"/>
        <v>273.14999999999998</v>
      </c>
      <c r="L827" s="52">
        <f t="shared" si="186"/>
        <v>273.14999999999998</v>
      </c>
      <c r="M827" s="112">
        <f t="shared" si="186"/>
        <v>273.14999999999998</v>
      </c>
    </row>
    <row r="828" spans="2:13" ht="16.5" x14ac:dyDescent="0.2">
      <c r="B828" s="53" t="str">
        <f>IF($M$1="English",TitleTable!C$15,TitleTable!B$15)</f>
        <v>Air density</v>
      </c>
      <c r="C828" s="54" t="s">
        <v>267</v>
      </c>
      <c r="D828" s="113" t="e">
        <f>(1.2931*273.15/(D827))*(D826/1013.25)*(1-0.378*(D825/100)*(EXP(-6096.9385*(D827)^-1+21.2409642-2.711193*10^-2*(D827)+1.673952*10^-5*(D827)^2+2.433502*LN((D827))))/100/D826)</f>
        <v>#DIV/0!</v>
      </c>
      <c r="E828" s="55" t="e">
        <f t="shared" ref="E828:M828" si="187">(1.2931*273.15/(E827))*(E826/1013.25)*(1-0.378*(E825/100)*(EXP(-6096.9385*(E827)^-1+21.2409642-2.711193*10^-2*(E827)+1.673952*10^-5*(E827)^2+2.433502*LN((E827))))/100/E826)</f>
        <v>#DIV/0!</v>
      </c>
      <c r="F828" s="55" t="e">
        <f t="shared" si="187"/>
        <v>#DIV/0!</v>
      </c>
      <c r="G828" s="55" t="e">
        <f t="shared" si="187"/>
        <v>#DIV/0!</v>
      </c>
      <c r="H828" s="55" t="e">
        <f t="shared" si="187"/>
        <v>#DIV/0!</v>
      </c>
      <c r="I828" s="55" t="e">
        <f t="shared" si="187"/>
        <v>#DIV/0!</v>
      </c>
      <c r="J828" s="55" t="e">
        <f t="shared" si="187"/>
        <v>#DIV/0!</v>
      </c>
      <c r="K828" s="55" t="e">
        <f t="shared" si="187"/>
        <v>#DIV/0!</v>
      </c>
      <c r="L828" s="55" t="e">
        <f t="shared" si="187"/>
        <v>#DIV/0!</v>
      </c>
      <c r="M828" s="114" t="e">
        <f t="shared" si="187"/>
        <v>#DIV/0!</v>
      </c>
    </row>
    <row r="829" spans="2:13" ht="15.75" thickBot="1" x14ac:dyDescent="0.2">
      <c r="B829" s="56" t="str">
        <f>IF($M$1="English",TitleTable!C$16,TitleTable!B$16)</f>
        <v>Adjusted torque by air density</v>
      </c>
      <c r="C829" s="98" t="s">
        <v>34</v>
      </c>
      <c r="D829" s="115" t="e">
        <f t="shared" ref="D829:M829" si="188">((1.175-D828)*IF(OR($K818=80,$K818="80℃"),D$8,D$7))+D820</f>
        <v>#DIV/0!</v>
      </c>
      <c r="E829" s="57" t="e">
        <f t="shared" si="188"/>
        <v>#DIV/0!</v>
      </c>
      <c r="F829" s="57" t="e">
        <f t="shared" si="188"/>
        <v>#DIV/0!</v>
      </c>
      <c r="G829" s="57" t="e">
        <f t="shared" si="188"/>
        <v>#DIV/0!</v>
      </c>
      <c r="H829" s="57" t="e">
        <f t="shared" si="188"/>
        <v>#DIV/0!</v>
      </c>
      <c r="I829" s="57" t="e">
        <f t="shared" si="188"/>
        <v>#DIV/0!</v>
      </c>
      <c r="J829" s="57" t="e">
        <f t="shared" si="188"/>
        <v>#DIV/0!</v>
      </c>
      <c r="K829" s="57" t="e">
        <f t="shared" si="188"/>
        <v>#DIV/0!</v>
      </c>
      <c r="L829" s="57" t="e">
        <f t="shared" si="188"/>
        <v>#DIV/0!</v>
      </c>
      <c r="M829" s="116" t="e">
        <f t="shared" si="188"/>
        <v>#DIV/0!</v>
      </c>
    </row>
    <row r="830" spans="2:13" x14ac:dyDescent="0.2">
      <c r="B830" s="11"/>
      <c r="C830" s="11"/>
      <c r="D830" s="11"/>
      <c r="E830" s="11"/>
      <c r="F830" s="11"/>
      <c r="G830" s="11"/>
      <c r="H830" s="11"/>
      <c r="I830" s="11"/>
      <c r="J830" s="11"/>
      <c r="K830" s="11"/>
      <c r="L830" s="11"/>
      <c r="M830" s="11"/>
    </row>
    <row r="831" spans="2:13" ht="15.75" thickBot="1" x14ac:dyDescent="0.3">
      <c r="B831" s="9" t="s">
        <v>174</v>
      </c>
      <c r="C831" s="26" t="str">
        <f>IF($M$1="English",TitleTable!C$5,TitleTable!B$5)</f>
        <v>Oil:</v>
      </c>
      <c r="D831" s="28">
        <f>D818</f>
        <v>0</v>
      </c>
      <c r="E831" s="28"/>
      <c r="F831" s="26" t="str">
        <f>IF($M$1="English",TitleTable!C$18,TitleTable!B$18)</f>
        <v>Date:</v>
      </c>
      <c r="G831" s="29"/>
      <c r="H831" s="30"/>
      <c r="I831" s="26" t="str">
        <f>IF($M$1="English",TitleTable!C$21,TitleTable!B$21)</f>
        <v>Oil temperature</v>
      </c>
      <c r="K831" s="27">
        <v>80</v>
      </c>
      <c r="L831" s="94" t="s">
        <v>106</v>
      </c>
      <c r="M831" s="31" t="str">
        <f>IF(OR(MAX(D835:M835)&gt;81,MIN(D835:M835)&lt;79),"O/Temp error","")</f>
        <v>O/Temp error</v>
      </c>
    </row>
    <row r="832" spans="2:13" ht="15" thickBot="1" x14ac:dyDescent="0.25">
      <c r="B832" s="58" t="str">
        <f>IF($M$1="English",TitleTable!C$6,TitleTable!B$6)</f>
        <v>Speed</v>
      </c>
      <c r="C832" s="117" t="s">
        <v>35</v>
      </c>
      <c r="D832" s="59">
        <v>650</v>
      </c>
      <c r="E832" s="60">
        <v>800</v>
      </c>
      <c r="F832" s="60">
        <v>1000</v>
      </c>
      <c r="G832" s="60">
        <v>1200</v>
      </c>
      <c r="H832" s="60">
        <v>1400</v>
      </c>
      <c r="I832" s="60">
        <v>1600</v>
      </c>
      <c r="J832" s="60">
        <v>1800</v>
      </c>
      <c r="K832" s="60">
        <v>2000</v>
      </c>
      <c r="L832" s="60">
        <v>2400</v>
      </c>
      <c r="M832" s="61">
        <v>2800</v>
      </c>
    </row>
    <row r="833" spans="2:13" x14ac:dyDescent="0.2">
      <c r="B833" s="62" t="str">
        <f>IF($M$1="English",TitleTable!C$7,TitleTable!B$7)</f>
        <v>Torque</v>
      </c>
      <c r="C833" s="118" t="s">
        <v>268</v>
      </c>
      <c r="D833" s="99"/>
      <c r="E833" s="38"/>
      <c r="F833" s="38"/>
      <c r="G833" s="38"/>
      <c r="H833" s="38"/>
      <c r="I833" s="38"/>
      <c r="J833" s="38"/>
      <c r="K833" s="37"/>
      <c r="L833" s="37"/>
      <c r="M833" s="100"/>
    </row>
    <row r="834" spans="2:13" x14ac:dyDescent="0.2">
      <c r="B834" s="63" t="str">
        <f>IF($M$1="English",TitleTable!C$8,TitleTable!B$8)</f>
        <v>Water outlet</v>
      </c>
      <c r="C834" s="67" t="s">
        <v>263</v>
      </c>
      <c r="D834" s="101"/>
      <c r="E834" s="40"/>
      <c r="F834" s="40"/>
      <c r="G834" s="40"/>
      <c r="H834" s="40"/>
      <c r="I834" s="40"/>
      <c r="J834" s="40"/>
      <c r="K834" s="40"/>
      <c r="L834" s="40"/>
      <c r="M834" s="102"/>
    </row>
    <row r="835" spans="2:13" x14ac:dyDescent="0.2">
      <c r="B835" s="63" t="str">
        <f>IF($M$1="English",TitleTable!C$9,TitleTable!B$9)</f>
        <v>Gallary oil temperature</v>
      </c>
      <c r="C835" s="67" t="s">
        <v>263</v>
      </c>
      <c r="D835" s="101"/>
      <c r="E835" s="40"/>
      <c r="F835" s="40"/>
      <c r="G835" s="41"/>
      <c r="H835" s="40"/>
      <c r="I835" s="40"/>
      <c r="J835" s="40"/>
      <c r="K835" s="40"/>
      <c r="L835" s="40"/>
      <c r="M835" s="102"/>
    </row>
    <row r="836" spans="2:13" ht="15" thickBot="1" x14ac:dyDescent="0.25">
      <c r="B836" s="64" t="str">
        <f>IF($M$1="English",TitleTable!C$10,TitleTable!B$10)</f>
        <v>Oil pressure</v>
      </c>
      <c r="C836" s="68" t="s">
        <v>15</v>
      </c>
      <c r="D836" s="103"/>
      <c r="E836" s="43"/>
      <c r="F836" s="43"/>
      <c r="G836" s="43"/>
      <c r="H836" s="43"/>
      <c r="I836" s="44"/>
      <c r="J836" s="44"/>
      <c r="K836" s="43"/>
      <c r="L836" s="43"/>
      <c r="M836" s="104"/>
    </row>
    <row r="837" spans="2:13" x14ac:dyDescent="0.2">
      <c r="B837" s="65" t="str">
        <f>IF($M$1="English",TitleTable!C$11,TitleTable!B$11)</f>
        <v>Room temperature</v>
      </c>
      <c r="C837" s="66" t="s">
        <v>263</v>
      </c>
      <c r="D837" s="105"/>
      <c r="E837" s="46"/>
      <c r="F837" s="46"/>
      <c r="G837" s="46"/>
      <c r="H837" s="46"/>
      <c r="I837" s="46"/>
      <c r="J837" s="46"/>
      <c r="K837" s="46"/>
      <c r="L837" s="46"/>
      <c r="M837" s="106"/>
    </row>
    <row r="838" spans="2:13" x14ac:dyDescent="0.2">
      <c r="B838" s="63" t="str">
        <f>IF($M$1="English",TitleTable!C$12,TitleTable!B$12)</f>
        <v>Relative humidity</v>
      </c>
      <c r="C838" s="67" t="s">
        <v>265</v>
      </c>
      <c r="D838" s="107"/>
      <c r="E838" s="48"/>
      <c r="F838" s="48"/>
      <c r="G838" s="48"/>
      <c r="H838" s="48"/>
      <c r="I838" s="48"/>
      <c r="J838" s="48"/>
      <c r="K838" s="48"/>
      <c r="L838" s="48"/>
      <c r="M838" s="108"/>
    </row>
    <row r="839" spans="2:13" ht="15" thickBot="1" x14ac:dyDescent="0.25">
      <c r="B839" s="64" t="str">
        <f>IF($M$1="English",TitleTable!C$13,TitleTable!B$13)</f>
        <v>Atmospheric pressure</v>
      </c>
      <c r="C839" s="68" t="s">
        <v>17</v>
      </c>
      <c r="D839" s="109"/>
      <c r="E839" s="50"/>
      <c r="F839" s="50"/>
      <c r="G839" s="50"/>
      <c r="H839" s="50"/>
      <c r="I839" s="50"/>
      <c r="J839" s="50"/>
      <c r="K839" s="50"/>
      <c r="L839" s="50"/>
      <c r="M839" s="110"/>
    </row>
    <row r="840" spans="2:13" ht="15" thickBot="1" x14ac:dyDescent="0.25">
      <c r="B840" s="51" t="str">
        <f>IF($M$1="English",TitleTable!C$14,TitleTable!B$14)</f>
        <v>Absolute humidity</v>
      </c>
      <c r="C840" s="97" t="s">
        <v>19</v>
      </c>
      <c r="D840" s="111">
        <f>D837+273.15</f>
        <v>273.14999999999998</v>
      </c>
      <c r="E840" s="52">
        <f t="shared" ref="E840:M840" si="189">E837+273.15</f>
        <v>273.14999999999998</v>
      </c>
      <c r="F840" s="52">
        <f t="shared" si="189"/>
        <v>273.14999999999998</v>
      </c>
      <c r="G840" s="52">
        <f t="shared" si="189"/>
        <v>273.14999999999998</v>
      </c>
      <c r="H840" s="52">
        <f t="shared" si="189"/>
        <v>273.14999999999998</v>
      </c>
      <c r="I840" s="52">
        <f t="shared" si="189"/>
        <v>273.14999999999998</v>
      </c>
      <c r="J840" s="52">
        <f t="shared" si="189"/>
        <v>273.14999999999998</v>
      </c>
      <c r="K840" s="52">
        <f t="shared" si="189"/>
        <v>273.14999999999998</v>
      </c>
      <c r="L840" s="52">
        <f t="shared" si="189"/>
        <v>273.14999999999998</v>
      </c>
      <c r="M840" s="112">
        <f t="shared" si="189"/>
        <v>273.14999999999998</v>
      </c>
    </row>
    <row r="841" spans="2:13" ht="16.5" x14ac:dyDescent="0.2">
      <c r="B841" s="53" t="str">
        <f>IF($M$1="English",TitleTable!C$15,TitleTable!B$15)</f>
        <v>Air density</v>
      </c>
      <c r="C841" s="54" t="s">
        <v>269</v>
      </c>
      <c r="D841" s="113" t="e">
        <f>(1.2931*273.15/(D840))*(D839/1013.25)*(1-0.378*(D838/100)*(EXP(-6096.9385*(D840)^-1+21.2409642-2.711193*10^-2*(D840)+1.673952*10^-5*(D840)^2+2.433502*LN((D840))))/100/D839)</f>
        <v>#DIV/0!</v>
      </c>
      <c r="E841" s="55" t="e">
        <f t="shared" ref="E841:M841" si="190">(1.2931*273.15/(E840))*(E839/1013.25)*(1-0.378*(E838/100)*(EXP(-6096.9385*(E840)^-1+21.2409642-2.711193*10^-2*(E840)+1.673952*10^-5*(E840)^2+2.433502*LN((E840))))/100/E839)</f>
        <v>#DIV/0!</v>
      </c>
      <c r="F841" s="55" t="e">
        <f t="shared" si="190"/>
        <v>#DIV/0!</v>
      </c>
      <c r="G841" s="55" t="e">
        <f t="shared" si="190"/>
        <v>#DIV/0!</v>
      </c>
      <c r="H841" s="55" t="e">
        <f t="shared" si="190"/>
        <v>#DIV/0!</v>
      </c>
      <c r="I841" s="55" t="e">
        <f t="shared" si="190"/>
        <v>#DIV/0!</v>
      </c>
      <c r="J841" s="55" t="e">
        <f t="shared" si="190"/>
        <v>#DIV/0!</v>
      </c>
      <c r="K841" s="55" t="e">
        <f t="shared" si="190"/>
        <v>#DIV/0!</v>
      </c>
      <c r="L841" s="55" t="e">
        <f t="shared" si="190"/>
        <v>#DIV/0!</v>
      </c>
      <c r="M841" s="114" t="e">
        <f t="shared" si="190"/>
        <v>#DIV/0!</v>
      </c>
    </row>
    <row r="842" spans="2:13" ht="15.75" thickBot="1" x14ac:dyDescent="0.2">
      <c r="B842" s="56" t="str">
        <f>IF($M$1="English",TitleTable!C$16,TitleTable!B$16)</f>
        <v>Adjusted torque by air density</v>
      </c>
      <c r="C842" s="98" t="s">
        <v>34</v>
      </c>
      <c r="D842" s="115" t="e">
        <f t="shared" ref="D842:M842" si="191">((1.175-D841)*IF(OR($K831=80,$K831="80℃"),D$8,D$7))+D833</f>
        <v>#DIV/0!</v>
      </c>
      <c r="E842" s="57" t="e">
        <f t="shared" si="191"/>
        <v>#DIV/0!</v>
      </c>
      <c r="F842" s="57" t="e">
        <f t="shared" si="191"/>
        <v>#DIV/0!</v>
      </c>
      <c r="G842" s="57" t="e">
        <f t="shared" si="191"/>
        <v>#DIV/0!</v>
      </c>
      <c r="H842" s="57" t="e">
        <f t="shared" si="191"/>
        <v>#DIV/0!</v>
      </c>
      <c r="I842" s="57" t="e">
        <f t="shared" si="191"/>
        <v>#DIV/0!</v>
      </c>
      <c r="J842" s="57" t="e">
        <f t="shared" si="191"/>
        <v>#DIV/0!</v>
      </c>
      <c r="K842" s="57" t="e">
        <f t="shared" si="191"/>
        <v>#DIV/0!</v>
      </c>
      <c r="L842" s="57" t="e">
        <f t="shared" si="191"/>
        <v>#DIV/0!</v>
      </c>
      <c r="M842" s="116" t="e">
        <f t="shared" si="191"/>
        <v>#DIV/0!</v>
      </c>
    </row>
    <row r="844" spans="2:13" ht="15.75" thickBot="1" x14ac:dyDescent="0.3">
      <c r="B844" s="9" t="s">
        <v>176</v>
      </c>
      <c r="C844" s="26" t="str">
        <f>IF($M$1="English",TitleTable!C$5,TitleTable!B$5)</f>
        <v>Oil:</v>
      </c>
      <c r="D844" s="27" t="s">
        <v>1</v>
      </c>
      <c r="E844" s="28"/>
      <c r="F844" s="26" t="str">
        <f>IF($M$1="English",TitleTable!C$18,TitleTable!B$18)</f>
        <v>Date:</v>
      </c>
      <c r="G844" s="29"/>
      <c r="H844" s="30"/>
      <c r="I844" s="26" t="str">
        <f>IF($M$1="English",TitleTable!C$21,TitleTable!B$21)</f>
        <v>Oil temperature</v>
      </c>
      <c r="K844" s="27">
        <v>50</v>
      </c>
      <c r="L844" s="94" t="s">
        <v>106</v>
      </c>
      <c r="M844" s="31" t="str">
        <f>IF(OR(MAX(D848:M848)&gt;51,MIN(D848:M848)&lt;49),"O/Temp error","")</f>
        <v>O/Temp error</v>
      </c>
    </row>
    <row r="845" spans="2:13" ht="15" thickBot="1" x14ac:dyDescent="0.25">
      <c r="B845" s="32" t="str">
        <f>IF($M$1="English",TitleTable!C$6,TitleTable!B$6)</f>
        <v>Speed</v>
      </c>
      <c r="C845" s="95" t="s">
        <v>36</v>
      </c>
      <c r="D845" s="33">
        <v>650</v>
      </c>
      <c r="E845" s="34">
        <v>800</v>
      </c>
      <c r="F845" s="34">
        <v>1000</v>
      </c>
      <c r="G845" s="34">
        <v>1200</v>
      </c>
      <c r="H845" s="34">
        <v>1400</v>
      </c>
      <c r="I845" s="34">
        <v>1600</v>
      </c>
      <c r="J845" s="34">
        <v>1800</v>
      </c>
      <c r="K845" s="34">
        <v>2000</v>
      </c>
      <c r="L845" s="34">
        <v>2400</v>
      </c>
      <c r="M845" s="35">
        <v>2800</v>
      </c>
    </row>
    <row r="846" spans="2:13" x14ac:dyDescent="0.2">
      <c r="B846" s="36" t="str">
        <f>IF($M$1="English",TitleTable!C$7,TitleTable!B$7)</f>
        <v>Torque</v>
      </c>
      <c r="C846" s="96" t="s">
        <v>268</v>
      </c>
      <c r="D846" s="99"/>
      <c r="E846" s="38"/>
      <c r="F846" s="38"/>
      <c r="G846" s="38"/>
      <c r="H846" s="38"/>
      <c r="I846" s="38"/>
      <c r="J846" s="38"/>
      <c r="K846" s="37"/>
      <c r="L846" s="37"/>
      <c r="M846" s="100"/>
    </row>
    <row r="847" spans="2:13" ht="15" x14ac:dyDescent="0.2">
      <c r="B847" s="39" t="str">
        <f>IF($M$1="English",TitleTable!C$8,TitleTable!B$8)</f>
        <v>Water outlet</v>
      </c>
      <c r="C847" s="162" t="s">
        <v>264</v>
      </c>
      <c r="D847" s="101"/>
      <c r="E847" s="40"/>
      <c r="F847" s="40"/>
      <c r="G847" s="40"/>
      <c r="H847" s="40"/>
      <c r="I847" s="40"/>
      <c r="J847" s="40"/>
      <c r="K847" s="40"/>
      <c r="L847" s="40"/>
      <c r="M847" s="102"/>
    </row>
    <row r="848" spans="2:13" ht="15" x14ac:dyDescent="0.2">
      <c r="B848" s="39" t="str">
        <f>IF($M$1="English",TitleTable!C$9,TitleTable!B$9)</f>
        <v>Gallary oil temperature</v>
      </c>
      <c r="C848" s="161" t="s">
        <v>264</v>
      </c>
      <c r="D848" s="101"/>
      <c r="E848" s="40"/>
      <c r="F848" s="40"/>
      <c r="G848" s="41"/>
      <c r="H848" s="40"/>
      <c r="I848" s="40"/>
      <c r="J848" s="40"/>
      <c r="K848" s="40"/>
      <c r="L848" s="40"/>
      <c r="M848" s="102"/>
    </row>
    <row r="849" spans="2:13" ht="15" thickBot="1" x14ac:dyDescent="0.25">
      <c r="B849" s="42" t="str">
        <f>IF($M$1="English",TitleTable!C$10,TitleTable!B$10)</f>
        <v>Oil pressure</v>
      </c>
      <c r="C849" s="49" t="s">
        <v>16</v>
      </c>
      <c r="D849" s="103"/>
      <c r="E849" s="43"/>
      <c r="F849" s="43"/>
      <c r="G849" s="43"/>
      <c r="H849" s="43"/>
      <c r="I849" s="44"/>
      <c r="J849" s="44"/>
      <c r="K849" s="43"/>
      <c r="L849" s="43"/>
      <c r="M849" s="104"/>
    </row>
    <row r="850" spans="2:13" ht="15" x14ac:dyDescent="0.2">
      <c r="B850" s="45" t="str">
        <f>IF($M$1="English",TitleTable!C$11,TitleTable!B$11)</f>
        <v>Room temperature</v>
      </c>
      <c r="C850" s="161" t="s">
        <v>264</v>
      </c>
      <c r="D850" s="105"/>
      <c r="E850" s="46"/>
      <c r="F850" s="46"/>
      <c r="G850" s="46"/>
      <c r="H850" s="46"/>
      <c r="I850" s="46"/>
      <c r="J850" s="46"/>
      <c r="K850" s="46"/>
      <c r="L850" s="46"/>
      <c r="M850" s="106"/>
    </row>
    <row r="851" spans="2:13" x14ac:dyDescent="0.2">
      <c r="B851" s="39" t="str">
        <f>IF($M$1="English",TitleTable!C$12,TitleTable!B$12)</f>
        <v>Relative humidity</v>
      </c>
      <c r="C851" s="47" t="s">
        <v>266</v>
      </c>
      <c r="D851" s="107"/>
      <c r="E851" s="48"/>
      <c r="F851" s="48"/>
      <c r="G851" s="48"/>
      <c r="H851" s="48"/>
      <c r="I851" s="48"/>
      <c r="J851" s="48"/>
      <c r="K851" s="48"/>
      <c r="L851" s="48"/>
      <c r="M851" s="108"/>
    </row>
    <row r="852" spans="2:13" ht="15" thickBot="1" x14ac:dyDescent="0.25">
      <c r="B852" s="42" t="str">
        <f>IF($M$1="English",TitleTable!C$13,TitleTable!B$13)</f>
        <v>Atmospheric pressure</v>
      </c>
      <c r="C852" s="49" t="s">
        <v>18</v>
      </c>
      <c r="D852" s="109"/>
      <c r="E852" s="50"/>
      <c r="F852" s="50"/>
      <c r="G852" s="50"/>
      <c r="H852" s="50"/>
      <c r="I852" s="50"/>
      <c r="J852" s="50"/>
      <c r="K852" s="50"/>
      <c r="L852" s="50"/>
      <c r="M852" s="110"/>
    </row>
    <row r="853" spans="2:13" ht="15" thickBot="1" x14ac:dyDescent="0.25">
      <c r="B853" s="51" t="str">
        <f>IF($M$1="English",TitleTable!C$14,TitleTable!B$14)</f>
        <v>Absolute humidity</v>
      </c>
      <c r="C853" s="97" t="s">
        <v>0</v>
      </c>
      <c r="D853" s="111">
        <f>D850+273.15</f>
        <v>273.14999999999998</v>
      </c>
      <c r="E853" s="52">
        <f t="shared" ref="E853:M853" si="192">E850+273.15</f>
        <v>273.14999999999998</v>
      </c>
      <c r="F853" s="52">
        <f t="shared" si="192"/>
        <v>273.14999999999998</v>
      </c>
      <c r="G853" s="52">
        <f t="shared" si="192"/>
        <v>273.14999999999998</v>
      </c>
      <c r="H853" s="52">
        <f t="shared" si="192"/>
        <v>273.14999999999998</v>
      </c>
      <c r="I853" s="52">
        <f t="shared" si="192"/>
        <v>273.14999999999998</v>
      </c>
      <c r="J853" s="52">
        <f t="shared" si="192"/>
        <v>273.14999999999998</v>
      </c>
      <c r="K853" s="52">
        <f t="shared" si="192"/>
        <v>273.14999999999998</v>
      </c>
      <c r="L853" s="52">
        <f t="shared" si="192"/>
        <v>273.14999999999998</v>
      </c>
      <c r="M853" s="112">
        <f t="shared" si="192"/>
        <v>273.14999999999998</v>
      </c>
    </row>
    <row r="854" spans="2:13" ht="16.5" x14ac:dyDescent="0.2">
      <c r="B854" s="53" t="str">
        <f>IF($M$1="English",TitleTable!C$15,TitleTable!B$15)</f>
        <v>Air density</v>
      </c>
      <c r="C854" s="54" t="s">
        <v>267</v>
      </c>
      <c r="D854" s="113" t="e">
        <f>(1.2931*273.15/(D853))*(D852/1013.25)*(1-0.378*(D851/100)*(EXP(-6096.9385*(D853)^-1+21.2409642-2.711193*10^-2*(D853)+1.673952*10^-5*(D853)^2+2.433502*LN((D853))))/100/D852)</f>
        <v>#DIV/0!</v>
      </c>
      <c r="E854" s="55" t="e">
        <f t="shared" ref="E854:M854" si="193">(1.2931*273.15/(E853))*(E852/1013.25)*(1-0.378*(E851/100)*(EXP(-6096.9385*(E853)^-1+21.2409642-2.711193*10^-2*(E853)+1.673952*10^-5*(E853)^2+2.433502*LN((E853))))/100/E852)</f>
        <v>#DIV/0!</v>
      </c>
      <c r="F854" s="55" t="e">
        <f t="shared" si="193"/>
        <v>#DIV/0!</v>
      </c>
      <c r="G854" s="55" t="e">
        <f t="shared" si="193"/>
        <v>#DIV/0!</v>
      </c>
      <c r="H854" s="55" t="e">
        <f t="shared" si="193"/>
        <v>#DIV/0!</v>
      </c>
      <c r="I854" s="55" t="e">
        <f t="shared" si="193"/>
        <v>#DIV/0!</v>
      </c>
      <c r="J854" s="55" t="e">
        <f t="shared" si="193"/>
        <v>#DIV/0!</v>
      </c>
      <c r="K854" s="55" t="e">
        <f t="shared" si="193"/>
        <v>#DIV/0!</v>
      </c>
      <c r="L854" s="55" t="e">
        <f t="shared" si="193"/>
        <v>#DIV/0!</v>
      </c>
      <c r="M854" s="114" t="e">
        <f t="shared" si="193"/>
        <v>#DIV/0!</v>
      </c>
    </row>
    <row r="855" spans="2:13" ht="15.75" thickBot="1" x14ac:dyDescent="0.2">
      <c r="B855" s="56" t="str">
        <f>IF($M$1="English",TitleTable!C$16,TitleTable!B$16)</f>
        <v>Adjusted torque by air density</v>
      </c>
      <c r="C855" s="98" t="s">
        <v>34</v>
      </c>
      <c r="D855" s="115" t="e">
        <f t="shared" ref="D855:M855" si="194">((1.175-D854)*IF(OR($K844=80,$K844="80℃"),D$8,D$7))+D846</f>
        <v>#DIV/0!</v>
      </c>
      <c r="E855" s="57" t="e">
        <f t="shared" si="194"/>
        <v>#DIV/0!</v>
      </c>
      <c r="F855" s="57" t="e">
        <f t="shared" si="194"/>
        <v>#DIV/0!</v>
      </c>
      <c r="G855" s="57" t="e">
        <f t="shared" si="194"/>
        <v>#DIV/0!</v>
      </c>
      <c r="H855" s="57" t="e">
        <f t="shared" si="194"/>
        <v>#DIV/0!</v>
      </c>
      <c r="I855" s="57" t="e">
        <f t="shared" si="194"/>
        <v>#DIV/0!</v>
      </c>
      <c r="J855" s="57" t="e">
        <f t="shared" si="194"/>
        <v>#DIV/0!</v>
      </c>
      <c r="K855" s="57" t="e">
        <f t="shared" si="194"/>
        <v>#DIV/0!</v>
      </c>
      <c r="L855" s="57" t="e">
        <f t="shared" si="194"/>
        <v>#DIV/0!</v>
      </c>
      <c r="M855" s="116" t="e">
        <f t="shared" si="194"/>
        <v>#DIV/0!</v>
      </c>
    </row>
    <row r="856" spans="2:13" x14ac:dyDescent="0.2">
      <c r="B856" s="11"/>
      <c r="C856" s="11"/>
      <c r="D856" s="11"/>
      <c r="E856" s="11"/>
      <c r="F856" s="11"/>
      <c r="G856" s="11"/>
      <c r="H856" s="11"/>
      <c r="I856" s="11"/>
      <c r="J856" s="11"/>
      <c r="K856" s="11"/>
      <c r="L856" s="11"/>
      <c r="M856" s="11"/>
    </row>
    <row r="857" spans="2:13" ht="15.75" thickBot="1" x14ac:dyDescent="0.3">
      <c r="B857" s="9" t="s">
        <v>178</v>
      </c>
      <c r="C857" s="26" t="str">
        <f>IF($M$1="English",TitleTable!C$5,TitleTable!B$5)</f>
        <v>Oil:</v>
      </c>
      <c r="D857" s="28" t="str">
        <f>D844</f>
        <v>JASO BC</v>
      </c>
      <c r="E857" s="28"/>
      <c r="F857" s="26" t="str">
        <f>IF($M$1="English",TitleTable!C$18,TitleTable!B$18)</f>
        <v>Date:</v>
      </c>
      <c r="G857" s="29"/>
      <c r="H857" s="30"/>
      <c r="I857" s="26" t="str">
        <f>IF($M$1="English",TitleTable!C$21,TitleTable!B$21)</f>
        <v>Oil temperature</v>
      </c>
      <c r="K857" s="27">
        <v>80</v>
      </c>
      <c r="L857" s="94" t="s">
        <v>106</v>
      </c>
      <c r="M857" s="31" t="str">
        <f>IF(OR(MAX(D861:M861)&gt;81,MIN(D861:M861)&lt;79),"O/Temp error","")</f>
        <v>O/Temp error</v>
      </c>
    </row>
    <row r="858" spans="2:13" ht="15" thickBot="1" x14ac:dyDescent="0.25">
      <c r="B858" s="58" t="str">
        <f>IF($M$1="English",TitleTable!C$6,TitleTable!B$6)</f>
        <v>Speed</v>
      </c>
      <c r="C858" s="117" t="s">
        <v>35</v>
      </c>
      <c r="D858" s="59">
        <v>650</v>
      </c>
      <c r="E858" s="60">
        <v>800</v>
      </c>
      <c r="F858" s="60">
        <v>1000</v>
      </c>
      <c r="G858" s="60">
        <v>1200</v>
      </c>
      <c r="H858" s="60">
        <v>1400</v>
      </c>
      <c r="I858" s="60">
        <v>1600</v>
      </c>
      <c r="J858" s="60">
        <v>1800</v>
      </c>
      <c r="K858" s="60">
        <v>2000</v>
      </c>
      <c r="L858" s="60">
        <v>2400</v>
      </c>
      <c r="M858" s="61">
        <v>2800</v>
      </c>
    </row>
    <row r="859" spans="2:13" x14ac:dyDescent="0.2">
      <c r="B859" s="62" t="str">
        <f>IF($M$1="English",TitleTable!C$7,TitleTable!B$7)</f>
        <v>Torque</v>
      </c>
      <c r="C859" s="118" t="s">
        <v>268</v>
      </c>
      <c r="D859" s="99"/>
      <c r="E859" s="38"/>
      <c r="F859" s="38"/>
      <c r="G859" s="38"/>
      <c r="H859" s="38"/>
      <c r="I859" s="38"/>
      <c r="J859" s="38"/>
      <c r="K859" s="37"/>
      <c r="L859" s="37"/>
      <c r="M859" s="100"/>
    </row>
    <row r="860" spans="2:13" x14ac:dyDescent="0.2">
      <c r="B860" s="63" t="str">
        <f>IF($M$1="English",TitleTable!C$8,TitleTable!B$8)</f>
        <v>Water outlet</v>
      </c>
      <c r="C860" s="67" t="s">
        <v>263</v>
      </c>
      <c r="D860" s="101"/>
      <c r="E860" s="40"/>
      <c r="F860" s="40"/>
      <c r="G860" s="40"/>
      <c r="H860" s="40"/>
      <c r="I860" s="40"/>
      <c r="J860" s="40"/>
      <c r="K860" s="40"/>
      <c r="L860" s="40"/>
      <c r="M860" s="102"/>
    </row>
    <row r="861" spans="2:13" x14ac:dyDescent="0.2">
      <c r="B861" s="63" t="str">
        <f>IF($M$1="English",TitleTable!C$9,TitleTable!B$9)</f>
        <v>Gallary oil temperature</v>
      </c>
      <c r="C861" s="67" t="s">
        <v>263</v>
      </c>
      <c r="D861" s="101"/>
      <c r="E861" s="40"/>
      <c r="F861" s="40"/>
      <c r="G861" s="41"/>
      <c r="H861" s="40"/>
      <c r="I861" s="40"/>
      <c r="J861" s="40"/>
      <c r="K861" s="40"/>
      <c r="L861" s="40"/>
      <c r="M861" s="102"/>
    </row>
    <row r="862" spans="2:13" ht="15" thickBot="1" x14ac:dyDescent="0.25">
      <c r="B862" s="64" t="str">
        <f>IF($M$1="English",TitleTable!C$10,TitleTable!B$10)</f>
        <v>Oil pressure</v>
      </c>
      <c r="C862" s="68" t="s">
        <v>15</v>
      </c>
      <c r="D862" s="103"/>
      <c r="E862" s="43"/>
      <c r="F862" s="43"/>
      <c r="G862" s="43"/>
      <c r="H862" s="43"/>
      <c r="I862" s="44"/>
      <c r="J862" s="44"/>
      <c r="K862" s="43"/>
      <c r="L862" s="43"/>
      <c r="M862" s="104"/>
    </row>
    <row r="863" spans="2:13" x14ac:dyDescent="0.2">
      <c r="B863" s="65" t="str">
        <f>IF($M$1="English",TitleTable!C$11,TitleTable!B$11)</f>
        <v>Room temperature</v>
      </c>
      <c r="C863" s="66" t="s">
        <v>263</v>
      </c>
      <c r="D863" s="105"/>
      <c r="E863" s="46"/>
      <c r="F863" s="46"/>
      <c r="G863" s="46"/>
      <c r="H863" s="46"/>
      <c r="I863" s="46"/>
      <c r="J863" s="46"/>
      <c r="K863" s="46"/>
      <c r="L863" s="46"/>
      <c r="M863" s="106"/>
    </row>
    <row r="864" spans="2:13" x14ac:dyDescent="0.2">
      <c r="B864" s="63" t="str">
        <f>IF($M$1="English",TitleTable!C$12,TitleTable!B$12)</f>
        <v>Relative humidity</v>
      </c>
      <c r="C864" s="67" t="s">
        <v>265</v>
      </c>
      <c r="D864" s="107"/>
      <c r="E864" s="48"/>
      <c r="F864" s="48"/>
      <c r="G864" s="48"/>
      <c r="H864" s="48"/>
      <c r="I864" s="48"/>
      <c r="J864" s="48"/>
      <c r="K864" s="48"/>
      <c r="L864" s="48"/>
      <c r="M864" s="108"/>
    </row>
    <row r="865" spans="2:13" ht="15" thickBot="1" x14ac:dyDescent="0.25">
      <c r="B865" s="64" t="str">
        <f>IF($M$1="English",TitleTable!C$13,TitleTable!B$13)</f>
        <v>Atmospheric pressure</v>
      </c>
      <c r="C865" s="68" t="s">
        <v>17</v>
      </c>
      <c r="D865" s="109"/>
      <c r="E865" s="50"/>
      <c r="F865" s="50"/>
      <c r="G865" s="50"/>
      <c r="H865" s="50"/>
      <c r="I865" s="50"/>
      <c r="J865" s="50"/>
      <c r="K865" s="50"/>
      <c r="L865" s="50"/>
      <c r="M865" s="110"/>
    </row>
    <row r="866" spans="2:13" ht="15" thickBot="1" x14ac:dyDescent="0.25">
      <c r="B866" s="51" t="str">
        <f>IF($M$1="English",TitleTable!C$14,TitleTable!B$14)</f>
        <v>Absolute humidity</v>
      </c>
      <c r="C866" s="97" t="s">
        <v>19</v>
      </c>
      <c r="D866" s="111">
        <f>D863+273.15</f>
        <v>273.14999999999998</v>
      </c>
      <c r="E866" s="52">
        <f t="shared" ref="E866:M866" si="195">E863+273.15</f>
        <v>273.14999999999998</v>
      </c>
      <c r="F866" s="52">
        <f t="shared" si="195"/>
        <v>273.14999999999998</v>
      </c>
      <c r="G866" s="52">
        <f t="shared" si="195"/>
        <v>273.14999999999998</v>
      </c>
      <c r="H866" s="52">
        <f t="shared" si="195"/>
        <v>273.14999999999998</v>
      </c>
      <c r="I866" s="52">
        <f t="shared" si="195"/>
        <v>273.14999999999998</v>
      </c>
      <c r="J866" s="52">
        <f t="shared" si="195"/>
        <v>273.14999999999998</v>
      </c>
      <c r="K866" s="52">
        <f t="shared" si="195"/>
        <v>273.14999999999998</v>
      </c>
      <c r="L866" s="52">
        <f t="shared" si="195"/>
        <v>273.14999999999998</v>
      </c>
      <c r="M866" s="112">
        <f t="shared" si="195"/>
        <v>273.14999999999998</v>
      </c>
    </row>
    <row r="867" spans="2:13" ht="16.5" x14ac:dyDescent="0.2">
      <c r="B867" s="53" t="str">
        <f>IF($M$1="English",TitleTable!C$15,TitleTable!B$15)</f>
        <v>Air density</v>
      </c>
      <c r="C867" s="54" t="s">
        <v>269</v>
      </c>
      <c r="D867" s="113" t="e">
        <f>(1.2931*273.15/(D866))*(D865/1013.25)*(1-0.378*(D864/100)*(EXP(-6096.9385*(D866)^-1+21.2409642-2.711193*10^-2*(D866)+1.673952*10^-5*(D866)^2+2.433502*LN((D866))))/100/D865)</f>
        <v>#DIV/0!</v>
      </c>
      <c r="E867" s="55" t="e">
        <f t="shared" ref="E867:M867" si="196">(1.2931*273.15/(E866))*(E865/1013.25)*(1-0.378*(E864/100)*(EXP(-6096.9385*(E866)^-1+21.2409642-2.711193*10^-2*(E866)+1.673952*10^-5*(E866)^2+2.433502*LN((E866))))/100/E865)</f>
        <v>#DIV/0!</v>
      </c>
      <c r="F867" s="55" t="e">
        <f t="shared" si="196"/>
        <v>#DIV/0!</v>
      </c>
      <c r="G867" s="55" t="e">
        <f t="shared" si="196"/>
        <v>#DIV/0!</v>
      </c>
      <c r="H867" s="55" t="e">
        <f t="shared" si="196"/>
        <v>#DIV/0!</v>
      </c>
      <c r="I867" s="55" t="e">
        <f t="shared" si="196"/>
        <v>#DIV/0!</v>
      </c>
      <c r="J867" s="55" t="e">
        <f t="shared" si="196"/>
        <v>#DIV/0!</v>
      </c>
      <c r="K867" s="55" t="e">
        <f t="shared" si="196"/>
        <v>#DIV/0!</v>
      </c>
      <c r="L867" s="55" t="e">
        <f t="shared" si="196"/>
        <v>#DIV/0!</v>
      </c>
      <c r="M867" s="114" t="e">
        <f t="shared" si="196"/>
        <v>#DIV/0!</v>
      </c>
    </row>
    <row r="868" spans="2:13" ht="15.75" thickBot="1" x14ac:dyDescent="0.2">
      <c r="B868" s="56" t="str">
        <f>IF($M$1="English",TitleTable!C$16,TitleTable!B$16)</f>
        <v>Adjusted torque by air density</v>
      </c>
      <c r="C868" s="98" t="s">
        <v>34</v>
      </c>
      <c r="D868" s="115" t="e">
        <f t="shared" ref="D868:M868" si="197">((1.175-D867)*IF(OR($K857=80,$K857="80℃"),D$8,D$7))+D859</f>
        <v>#DIV/0!</v>
      </c>
      <c r="E868" s="57" t="e">
        <f t="shared" si="197"/>
        <v>#DIV/0!</v>
      </c>
      <c r="F868" s="57" t="e">
        <f t="shared" si="197"/>
        <v>#DIV/0!</v>
      </c>
      <c r="G868" s="57" t="e">
        <f t="shared" si="197"/>
        <v>#DIV/0!</v>
      </c>
      <c r="H868" s="57" t="e">
        <f t="shared" si="197"/>
        <v>#DIV/0!</v>
      </c>
      <c r="I868" s="57" t="e">
        <f t="shared" si="197"/>
        <v>#DIV/0!</v>
      </c>
      <c r="J868" s="57" t="e">
        <f t="shared" si="197"/>
        <v>#DIV/0!</v>
      </c>
      <c r="K868" s="57" t="e">
        <f t="shared" si="197"/>
        <v>#DIV/0!</v>
      </c>
      <c r="L868" s="57" t="e">
        <f t="shared" si="197"/>
        <v>#DIV/0!</v>
      </c>
      <c r="M868" s="116" t="e">
        <f t="shared" si="197"/>
        <v>#DIV/0!</v>
      </c>
    </row>
    <row r="870" spans="2:13" ht="15.75" thickBot="1" x14ac:dyDescent="0.3">
      <c r="B870" s="9" t="s">
        <v>180</v>
      </c>
      <c r="C870" s="26" t="str">
        <f>IF($M$1="English",TitleTable!C$5,TitleTable!B$5)</f>
        <v>Oil:</v>
      </c>
      <c r="D870" s="78"/>
      <c r="E870" s="28"/>
      <c r="F870" s="26" t="str">
        <f>IF($M$1="English",TitleTable!C$18,TitleTable!B$18)</f>
        <v>Date:</v>
      </c>
      <c r="G870" s="29"/>
      <c r="H870" s="30"/>
      <c r="I870" s="26" t="str">
        <f>IF($M$1="English",TitleTable!C$21,TitleTable!B$21)</f>
        <v>Oil temperature</v>
      </c>
      <c r="K870" s="27">
        <v>50</v>
      </c>
      <c r="L870" s="94" t="s">
        <v>106</v>
      </c>
      <c r="M870" s="31" t="str">
        <f>IF(OR(MAX(D874:M874)&gt;51,MIN(D874:M874)&lt;49),"O/Temp error","")</f>
        <v>O/Temp error</v>
      </c>
    </row>
    <row r="871" spans="2:13" ht="15" thickBot="1" x14ac:dyDescent="0.25">
      <c r="B871" s="32" t="str">
        <f>IF($M$1="English",TitleTable!C$6,TitleTable!B$6)</f>
        <v>Speed</v>
      </c>
      <c r="C871" s="95" t="s">
        <v>36</v>
      </c>
      <c r="D871" s="33">
        <v>650</v>
      </c>
      <c r="E871" s="34">
        <v>800</v>
      </c>
      <c r="F871" s="34">
        <v>1000</v>
      </c>
      <c r="G871" s="34">
        <v>1200</v>
      </c>
      <c r="H871" s="34">
        <v>1400</v>
      </c>
      <c r="I871" s="34">
        <v>1600</v>
      </c>
      <c r="J871" s="34">
        <v>1800</v>
      </c>
      <c r="K871" s="34">
        <v>2000</v>
      </c>
      <c r="L871" s="34">
        <v>2400</v>
      </c>
      <c r="M871" s="35">
        <v>2800</v>
      </c>
    </row>
    <row r="872" spans="2:13" x14ac:dyDescent="0.2">
      <c r="B872" s="36" t="str">
        <f>IF($M$1="English",TitleTable!C$7,TitleTable!B$7)</f>
        <v>Torque</v>
      </c>
      <c r="C872" s="96" t="s">
        <v>268</v>
      </c>
      <c r="D872" s="99"/>
      <c r="E872" s="38"/>
      <c r="F872" s="38"/>
      <c r="G872" s="38"/>
      <c r="H872" s="38"/>
      <c r="I872" s="38"/>
      <c r="J872" s="38"/>
      <c r="K872" s="37"/>
      <c r="L872" s="37"/>
      <c r="M872" s="100"/>
    </row>
    <row r="873" spans="2:13" ht="15" x14ac:dyDescent="0.2">
      <c r="B873" s="39" t="str">
        <f>IF($M$1="English",TitleTable!C$8,TitleTable!B$8)</f>
        <v>Water outlet</v>
      </c>
      <c r="C873" s="162" t="s">
        <v>264</v>
      </c>
      <c r="D873" s="101"/>
      <c r="E873" s="40"/>
      <c r="F873" s="40"/>
      <c r="G873" s="40"/>
      <c r="H873" s="40"/>
      <c r="I873" s="40"/>
      <c r="J873" s="40"/>
      <c r="K873" s="40"/>
      <c r="L873" s="40"/>
      <c r="M873" s="102"/>
    </row>
    <row r="874" spans="2:13" ht="15" x14ac:dyDescent="0.2">
      <c r="B874" s="39" t="str">
        <f>IF($M$1="English",TitleTable!C$9,TitleTable!B$9)</f>
        <v>Gallary oil temperature</v>
      </c>
      <c r="C874" s="161" t="s">
        <v>264</v>
      </c>
      <c r="D874" s="101"/>
      <c r="E874" s="40"/>
      <c r="F874" s="40"/>
      <c r="G874" s="41"/>
      <c r="H874" s="40"/>
      <c r="I874" s="40"/>
      <c r="J874" s="40"/>
      <c r="K874" s="40"/>
      <c r="L874" s="40"/>
      <c r="M874" s="102"/>
    </row>
    <row r="875" spans="2:13" ht="15" thickBot="1" x14ac:dyDescent="0.25">
      <c r="B875" s="42" t="str">
        <f>IF($M$1="English",TitleTable!C$10,TitleTable!B$10)</f>
        <v>Oil pressure</v>
      </c>
      <c r="C875" s="49" t="s">
        <v>16</v>
      </c>
      <c r="D875" s="103"/>
      <c r="E875" s="43"/>
      <c r="F875" s="43"/>
      <c r="G875" s="43"/>
      <c r="H875" s="43"/>
      <c r="I875" s="44"/>
      <c r="J875" s="44"/>
      <c r="K875" s="43"/>
      <c r="L875" s="43"/>
      <c r="M875" s="104"/>
    </row>
    <row r="876" spans="2:13" ht="15" x14ac:dyDescent="0.2">
      <c r="B876" s="45" t="str">
        <f>IF($M$1="English",TitleTable!C$11,TitleTable!B$11)</f>
        <v>Room temperature</v>
      </c>
      <c r="C876" s="161" t="s">
        <v>264</v>
      </c>
      <c r="D876" s="105"/>
      <c r="E876" s="46"/>
      <c r="F876" s="46"/>
      <c r="G876" s="46"/>
      <c r="H876" s="46"/>
      <c r="I876" s="46"/>
      <c r="J876" s="46"/>
      <c r="K876" s="46"/>
      <c r="L876" s="46"/>
      <c r="M876" s="106"/>
    </row>
    <row r="877" spans="2:13" x14ac:dyDescent="0.2">
      <c r="B877" s="39" t="str">
        <f>IF($M$1="English",TitleTable!C$12,TitleTable!B$12)</f>
        <v>Relative humidity</v>
      </c>
      <c r="C877" s="47" t="s">
        <v>266</v>
      </c>
      <c r="D877" s="107"/>
      <c r="E877" s="48"/>
      <c r="F877" s="48"/>
      <c r="G877" s="48"/>
      <c r="H877" s="48"/>
      <c r="I877" s="48"/>
      <c r="J877" s="48"/>
      <c r="K877" s="48"/>
      <c r="L877" s="48"/>
      <c r="M877" s="108"/>
    </row>
    <row r="878" spans="2:13" ht="15" thickBot="1" x14ac:dyDescent="0.25">
      <c r="B878" s="42" t="str">
        <f>IF($M$1="English",TitleTable!C$13,TitleTable!B$13)</f>
        <v>Atmospheric pressure</v>
      </c>
      <c r="C878" s="49" t="s">
        <v>18</v>
      </c>
      <c r="D878" s="109"/>
      <c r="E878" s="50"/>
      <c r="F878" s="50"/>
      <c r="G878" s="50"/>
      <c r="H878" s="50"/>
      <c r="I878" s="50"/>
      <c r="J878" s="50"/>
      <c r="K878" s="50"/>
      <c r="L878" s="50"/>
      <c r="M878" s="110"/>
    </row>
    <row r="879" spans="2:13" ht="15" thickBot="1" x14ac:dyDescent="0.25">
      <c r="B879" s="51" t="str">
        <f>IF($M$1="English",TitleTable!C$14,TitleTable!B$14)</f>
        <v>Absolute humidity</v>
      </c>
      <c r="C879" s="97" t="s">
        <v>0</v>
      </c>
      <c r="D879" s="111">
        <f>D876+273.15</f>
        <v>273.14999999999998</v>
      </c>
      <c r="E879" s="52">
        <f t="shared" ref="E879:M879" si="198">E876+273.15</f>
        <v>273.14999999999998</v>
      </c>
      <c r="F879" s="52">
        <f t="shared" si="198"/>
        <v>273.14999999999998</v>
      </c>
      <c r="G879" s="52">
        <f t="shared" si="198"/>
        <v>273.14999999999998</v>
      </c>
      <c r="H879" s="52">
        <f t="shared" si="198"/>
        <v>273.14999999999998</v>
      </c>
      <c r="I879" s="52">
        <f t="shared" si="198"/>
        <v>273.14999999999998</v>
      </c>
      <c r="J879" s="52">
        <f t="shared" si="198"/>
        <v>273.14999999999998</v>
      </c>
      <c r="K879" s="52">
        <f t="shared" si="198"/>
        <v>273.14999999999998</v>
      </c>
      <c r="L879" s="52">
        <f t="shared" si="198"/>
        <v>273.14999999999998</v>
      </c>
      <c r="M879" s="112">
        <f t="shared" si="198"/>
        <v>273.14999999999998</v>
      </c>
    </row>
    <row r="880" spans="2:13" ht="16.5" x14ac:dyDescent="0.2">
      <c r="B880" s="53" t="str">
        <f>IF($M$1="English",TitleTable!C$15,TitleTable!B$15)</f>
        <v>Air density</v>
      </c>
      <c r="C880" s="54" t="s">
        <v>267</v>
      </c>
      <c r="D880" s="113" t="e">
        <f>(1.2931*273.15/(D879))*(D878/1013.25)*(1-0.378*(D877/100)*(EXP(-6096.9385*(D879)^-1+21.2409642-2.711193*10^-2*(D879)+1.673952*10^-5*(D879)^2+2.433502*LN((D879))))/100/D878)</f>
        <v>#DIV/0!</v>
      </c>
      <c r="E880" s="55" t="e">
        <f t="shared" ref="E880:M880" si="199">(1.2931*273.15/(E879))*(E878/1013.25)*(1-0.378*(E877/100)*(EXP(-6096.9385*(E879)^-1+21.2409642-2.711193*10^-2*(E879)+1.673952*10^-5*(E879)^2+2.433502*LN((E879))))/100/E878)</f>
        <v>#DIV/0!</v>
      </c>
      <c r="F880" s="55" t="e">
        <f t="shared" si="199"/>
        <v>#DIV/0!</v>
      </c>
      <c r="G880" s="55" t="e">
        <f t="shared" si="199"/>
        <v>#DIV/0!</v>
      </c>
      <c r="H880" s="55" t="e">
        <f t="shared" si="199"/>
        <v>#DIV/0!</v>
      </c>
      <c r="I880" s="55" t="e">
        <f t="shared" si="199"/>
        <v>#DIV/0!</v>
      </c>
      <c r="J880" s="55" t="e">
        <f t="shared" si="199"/>
        <v>#DIV/0!</v>
      </c>
      <c r="K880" s="55" t="e">
        <f t="shared" si="199"/>
        <v>#DIV/0!</v>
      </c>
      <c r="L880" s="55" t="e">
        <f t="shared" si="199"/>
        <v>#DIV/0!</v>
      </c>
      <c r="M880" s="114" t="e">
        <f t="shared" si="199"/>
        <v>#DIV/0!</v>
      </c>
    </row>
    <row r="881" spans="2:13" ht="15.75" thickBot="1" x14ac:dyDescent="0.2">
      <c r="B881" s="56" t="str">
        <f>IF($M$1="English",TitleTable!C$16,TitleTable!B$16)</f>
        <v>Adjusted torque by air density</v>
      </c>
      <c r="C881" s="98" t="s">
        <v>34</v>
      </c>
      <c r="D881" s="115" t="e">
        <f t="shared" ref="D881:M881" si="200">((1.175-D880)*IF(OR($K870=80,$K870="80℃"),D$8,D$7))+D872</f>
        <v>#DIV/0!</v>
      </c>
      <c r="E881" s="57" t="e">
        <f t="shared" si="200"/>
        <v>#DIV/0!</v>
      </c>
      <c r="F881" s="57" t="e">
        <f t="shared" si="200"/>
        <v>#DIV/0!</v>
      </c>
      <c r="G881" s="57" t="e">
        <f t="shared" si="200"/>
        <v>#DIV/0!</v>
      </c>
      <c r="H881" s="57" t="e">
        <f t="shared" si="200"/>
        <v>#DIV/0!</v>
      </c>
      <c r="I881" s="57" t="e">
        <f t="shared" si="200"/>
        <v>#DIV/0!</v>
      </c>
      <c r="J881" s="57" t="e">
        <f t="shared" si="200"/>
        <v>#DIV/0!</v>
      </c>
      <c r="K881" s="57" t="e">
        <f t="shared" si="200"/>
        <v>#DIV/0!</v>
      </c>
      <c r="L881" s="57" t="e">
        <f t="shared" si="200"/>
        <v>#DIV/0!</v>
      </c>
      <c r="M881" s="116" t="e">
        <f t="shared" si="200"/>
        <v>#DIV/0!</v>
      </c>
    </row>
    <row r="882" spans="2:13" x14ac:dyDescent="0.2">
      <c r="B882" s="11"/>
      <c r="C882" s="11"/>
      <c r="D882" s="11"/>
      <c r="E882" s="11"/>
      <c r="F882" s="11"/>
      <c r="G882" s="11"/>
      <c r="H882" s="11"/>
      <c r="I882" s="11"/>
      <c r="J882" s="11"/>
      <c r="K882" s="11"/>
      <c r="L882" s="11"/>
      <c r="M882" s="11"/>
    </row>
    <row r="883" spans="2:13" ht="15.75" thickBot="1" x14ac:dyDescent="0.3">
      <c r="B883" s="9" t="s">
        <v>182</v>
      </c>
      <c r="C883" s="26" t="str">
        <f>IF($M$1="English",TitleTable!C$5,TitleTable!B$5)</f>
        <v>Oil:</v>
      </c>
      <c r="D883" s="28">
        <f>D870</f>
        <v>0</v>
      </c>
      <c r="E883" s="28"/>
      <c r="F883" s="26" t="str">
        <f>IF($M$1="English",TitleTable!C$18,TitleTable!B$18)</f>
        <v>Date:</v>
      </c>
      <c r="G883" s="29"/>
      <c r="H883" s="30"/>
      <c r="I883" s="26" t="str">
        <f>IF($M$1="English",TitleTable!C$21,TitleTable!B$21)</f>
        <v>Oil temperature</v>
      </c>
      <c r="K883" s="27">
        <v>80</v>
      </c>
      <c r="L883" s="94" t="s">
        <v>106</v>
      </c>
      <c r="M883" s="31" t="str">
        <f>IF(OR(MAX(D887:M887)&gt;81,MIN(D887:M887)&lt;79),"O/Temp error","")</f>
        <v>O/Temp error</v>
      </c>
    </row>
    <row r="884" spans="2:13" ht="15" thickBot="1" x14ac:dyDescent="0.25">
      <c r="B884" s="58" t="str">
        <f>IF($M$1="English",TitleTable!C$6,TitleTable!B$6)</f>
        <v>Speed</v>
      </c>
      <c r="C884" s="117" t="s">
        <v>35</v>
      </c>
      <c r="D884" s="59">
        <v>650</v>
      </c>
      <c r="E884" s="60">
        <v>800</v>
      </c>
      <c r="F884" s="60">
        <v>1000</v>
      </c>
      <c r="G884" s="60">
        <v>1200</v>
      </c>
      <c r="H884" s="60">
        <v>1400</v>
      </c>
      <c r="I884" s="60">
        <v>1600</v>
      </c>
      <c r="J884" s="60">
        <v>1800</v>
      </c>
      <c r="K884" s="60">
        <v>2000</v>
      </c>
      <c r="L884" s="60">
        <v>2400</v>
      </c>
      <c r="M884" s="61">
        <v>2800</v>
      </c>
    </row>
    <row r="885" spans="2:13" x14ac:dyDescent="0.2">
      <c r="B885" s="62" t="str">
        <f>IF($M$1="English",TitleTable!C$7,TitleTable!B$7)</f>
        <v>Torque</v>
      </c>
      <c r="C885" s="118" t="s">
        <v>268</v>
      </c>
      <c r="D885" s="99"/>
      <c r="E885" s="38"/>
      <c r="F885" s="38"/>
      <c r="G885" s="38"/>
      <c r="H885" s="38"/>
      <c r="I885" s="38"/>
      <c r="J885" s="38"/>
      <c r="K885" s="37"/>
      <c r="L885" s="37"/>
      <c r="M885" s="100"/>
    </row>
    <row r="886" spans="2:13" x14ac:dyDescent="0.2">
      <c r="B886" s="63" t="str">
        <f>IF($M$1="English",TitleTable!C$8,TitleTable!B$8)</f>
        <v>Water outlet</v>
      </c>
      <c r="C886" s="67" t="s">
        <v>263</v>
      </c>
      <c r="D886" s="101"/>
      <c r="E886" s="40"/>
      <c r="F886" s="40"/>
      <c r="G886" s="40"/>
      <c r="H886" s="40"/>
      <c r="I886" s="40"/>
      <c r="J886" s="40"/>
      <c r="K886" s="40"/>
      <c r="L886" s="40"/>
      <c r="M886" s="102"/>
    </row>
    <row r="887" spans="2:13" x14ac:dyDescent="0.2">
      <c r="B887" s="63" t="str">
        <f>IF($M$1="English",TitleTable!C$9,TitleTable!B$9)</f>
        <v>Gallary oil temperature</v>
      </c>
      <c r="C887" s="67" t="s">
        <v>263</v>
      </c>
      <c r="D887" s="101"/>
      <c r="E887" s="40"/>
      <c r="F887" s="40"/>
      <c r="G887" s="41"/>
      <c r="H887" s="40"/>
      <c r="I887" s="40"/>
      <c r="J887" s="40"/>
      <c r="K887" s="40"/>
      <c r="L887" s="40"/>
      <c r="M887" s="102"/>
    </row>
    <row r="888" spans="2:13" ht="15" thickBot="1" x14ac:dyDescent="0.25">
      <c r="B888" s="64" t="str">
        <f>IF($M$1="English",TitleTable!C$10,TitleTable!B$10)</f>
        <v>Oil pressure</v>
      </c>
      <c r="C888" s="68" t="s">
        <v>15</v>
      </c>
      <c r="D888" s="103"/>
      <c r="E888" s="43"/>
      <c r="F888" s="43"/>
      <c r="G888" s="43"/>
      <c r="H888" s="43"/>
      <c r="I888" s="44"/>
      <c r="J888" s="44"/>
      <c r="K888" s="43"/>
      <c r="L888" s="43"/>
      <c r="M888" s="104"/>
    </row>
    <row r="889" spans="2:13" x14ac:dyDescent="0.2">
      <c r="B889" s="65" t="str">
        <f>IF($M$1="English",TitleTable!C$11,TitleTable!B$11)</f>
        <v>Room temperature</v>
      </c>
      <c r="C889" s="66" t="s">
        <v>263</v>
      </c>
      <c r="D889" s="105"/>
      <c r="E889" s="46"/>
      <c r="F889" s="46"/>
      <c r="G889" s="46"/>
      <c r="H889" s="46"/>
      <c r="I889" s="46"/>
      <c r="J889" s="46"/>
      <c r="K889" s="46"/>
      <c r="L889" s="46"/>
      <c r="M889" s="106"/>
    </row>
    <row r="890" spans="2:13" x14ac:dyDescent="0.2">
      <c r="B890" s="63" t="str">
        <f>IF($M$1="English",TitleTable!C$12,TitleTable!B$12)</f>
        <v>Relative humidity</v>
      </c>
      <c r="C890" s="67" t="s">
        <v>265</v>
      </c>
      <c r="D890" s="107"/>
      <c r="E890" s="48"/>
      <c r="F890" s="48"/>
      <c r="G890" s="48"/>
      <c r="H890" s="48"/>
      <c r="I890" s="48"/>
      <c r="J890" s="48"/>
      <c r="K890" s="48"/>
      <c r="L890" s="48"/>
      <c r="M890" s="108"/>
    </row>
    <row r="891" spans="2:13" ht="15" thickBot="1" x14ac:dyDescent="0.25">
      <c r="B891" s="64" t="str">
        <f>IF($M$1="English",TitleTable!C$13,TitleTable!B$13)</f>
        <v>Atmospheric pressure</v>
      </c>
      <c r="C891" s="68" t="s">
        <v>17</v>
      </c>
      <c r="D891" s="109"/>
      <c r="E891" s="50"/>
      <c r="F891" s="50"/>
      <c r="G891" s="50"/>
      <c r="H891" s="50"/>
      <c r="I891" s="50"/>
      <c r="J891" s="50"/>
      <c r="K891" s="50"/>
      <c r="L891" s="50"/>
      <c r="M891" s="110"/>
    </row>
    <row r="892" spans="2:13" ht="15" thickBot="1" x14ac:dyDescent="0.25">
      <c r="B892" s="51" t="str">
        <f>IF($M$1="English",TitleTable!C$14,TitleTable!B$14)</f>
        <v>Absolute humidity</v>
      </c>
      <c r="C892" s="97" t="s">
        <v>19</v>
      </c>
      <c r="D892" s="111">
        <f>D889+273.15</f>
        <v>273.14999999999998</v>
      </c>
      <c r="E892" s="52">
        <f t="shared" ref="E892:M892" si="201">E889+273.15</f>
        <v>273.14999999999998</v>
      </c>
      <c r="F892" s="52">
        <f t="shared" si="201"/>
        <v>273.14999999999998</v>
      </c>
      <c r="G892" s="52">
        <f t="shared" si="201"/>
        <v>273.14999999999998</v>
      </c>
      <c r="H892" s="52">
        <f t="shared" si="201"/>
        <v>273.14999999999998</v>
      </c>
      <c r="I892" s="52">
        <f t="shared" si="201"/>
        <v>273.14999999999998</v>
      </c>
      <c r="J892" s="52">
        <f t="shared" si="201"/>
        <v>273.14999999999998</v>
      </c>
      <c r="K892" s="52">
        <f t="shared" si="201"/>
        <v>273.14999999999998</v>
      </c>
      <c r="L892" s="52">
        <f t="shared" si="201"/>
        <v>273.14999999999998</v>
      </c>
      <c r="M892" s="112">
        <f t="shared" si="201"/>
        <v>273.14999999999998</v>
      </c>
    </row>
    <row r="893" spans="2:13" ht="16.5" x14ac:dyDescent="0.2">
      <c r="B893" s="53" t="str">
        <f>IF($M$1="English",TitleTable!C$15,TitleTable!B$15)</f>
        <v>Air density</v>
      </c>
      <c r="C893" s="54" t="s">
        <v>269</v>
      </c>
      <c r="D893" s="113" t="e">
        <f>(1.2931*273.15/(D892))*(D891/1013.25)*(1-0.378*(D890/100)*(EXP(-6096.9385*(D892)^-1+21.2409642-2.711193*10^-2*(D892)+1.673952*10^-5*(D892)^2+2.433502*LN((D892))))/100/D891)</f>
        <v>#DIV/0!</v>
      </c>
      <c r="E893" s="55" t="e">
        <f t="shared" ref="E893:M893" si="202">(1.2931*273.15/(E892))*(E891/1013.25)*(1-0.378*(E890/100)*(EXP(-6096.9385*(E892)^-1+21.2409642-2.711193*10^-2*(E892)+1.673952*10^-5*(E892)^2+2.433502*LN((E892))))/100/E891)</f>
        <v>#DIV/0!</v>
      </c>
      <c r="F893" s="55" t="e">
        <f t="shared" si="202"/>
        <v>#DIV/0!</v>
      </c>
      <c r="G893" s="55" t="e">
        <f t="shared" si="202"/>
        <v>#DIV/0!</v>
      </c>
      <c r="H893" s="55" t="e">
        <f t="shared" si="202"/>
        <v>#DIV/0!</v>
      </c>
      <c r="I893" s="55" t="e">
        <f t="shared" si="202"/>
        <v>#DIV/0!</v>
      </c>
      <c r="J893" s="55" t="e">
        <f t="shared" si="202"/>
        <v>#DIV/0!</v>
      </c>
      <c r="K893" s="55" t="e">
        <f t="shared" si="202"/>
        <v>#DIV/0!</v>
      </c>
      <c r="L893" s="55" t="e">
        <f t="shared" si="202"/>
        <v>#DIV/0!</v>
      </c>
      <c r="M893" s="114" t="e">
        <f t="shared" si="202"/>
        <v>#DIV/0!</v>
      </c>
    </row>
    <row r="894" spans="2:13" ht="15.75" thickBot="1" x14ac:dyDescent="0.2">
      <c r="B894" s="56" t="str">
        <f>IF($M$1="English",TitleTable!C$16,TitleTable!B$16)</f>
        <v>Adjusted torque by air density</v>
      </c>
      <c r="C894" s="98" t="s">
        <v>34</v>
      </c>
      <c r="D894" s="115" t="e">
        <f t="shared" ref="D894:M894" si="203">((1.175-D893)*IF(OR($K883=80,$K883="80℃"),D$8,D$7))+D885</f>
        <v>#DIV/0!</v>
      </c>
      <c r="E894" s="57" t="e">
        <f t="shared" si="203"/>
        <v>#DIV/0!</v>
      </c>
      <c r="F894" s="57" t="e">
        <f t="shared" si="203"/>
        <v>#DIV/0!</v>
      </c>
      <c r="G894" s="57" t="e">
        <f t="shared" si="203"/>
        <v>#DIV/0!</v>
      </c>
      <c r="H894" s="57" t="e">
        <f t="shared" si="203"/>
        <v>#DIV/0!</v>
      </c>
      <c r="I894" s="57" t="e">
        <f t="shared" si="203"/>
        <v>#DIV/0!</v>
      </c>
      <c r="J894" s="57" t="e">
        <f t="shared" si="203"/>
        <v>#DIV/0!</v>
      </c>
      <c r="K894" s="57" t="e">
        <f t="shared" si="203"/>
        <v>#DIV/0!</v>
      </c>
      <c r="L894" s="57" t="e">
        <f t="shared" si="203"/>
        <v>#DIV/0!</v>
      </c>
      <c r="M894" s="116" t="e">
        <f t="shared" si="203"/>
        <v>#DIV/0!</v>
      </c>
    </row>
    <row r="896" spans="2:13" ht="15.75" thickBot="1" x14ac:dyDescent="0.3">
      <c r="B896" s="9" t="s">
        <v>184</v>
      </c>
      <c r="C896" s="26" t="str">
        <f>IF($M$1="English",TitleTable!C$5,TitleTable!B$5)</f>
        <v>Oil:</v>
      </c>
      <c r="D896" s="27" t="s">
        <v>1</v>
      </c>
      <c r="E896" s="28"/>
      <c r="F896" s="26" t="str">
        <f>IF($M$1="English",TitleTable!C$18,TitleTable!B$18)</f>
        <v>Date:</v>
      </c>
      <c r="G896" s="29"/>
      <c r="H896" s="30"/>
      <c r="I896" s="26" t="str">
        <f>IF($M$1="English",TitleTable!C$21,TitleTable!B$21)</f>
        <v>Oil temperature</v>
      </c>
      <c r="K896" s="27">
        <v>50</v>
      </c>
      <c r="L896" s="94" t="s">
        <v>106</v>
      </c>
      <c r="M896" s="31" t="str">
        <f>IF(OR(MAX(D900:M900)&gt;51,MIN(D900:M900)&lt;49),"O/Temp error","")</f>
        <v>O/Temp error</v>
      </c>
    </row>
    <row r="897" spans="2:13" ht="15" thickBot="1" x14ac:dyDescent="0.25">
      <c r="B897" s="32" t="str">
        <f>IF($M$1="English",TitleTable!C$6,TitleTable!B$6)</f>
        <v>Speed</v>
      </c>
      <c r="C897" s="95" t="s">
        <v>36</v>
      </c>
      <c r="D897" s="33">
        <v>650</v>
      </c>
      <c r="E897" s="34">
        <v>800</v>
      </c>
      <c r="F897" s="34">
        <v>1000</v>
      </c>
      <c r="G897" s="34">
        <v>1200</v>
      </c>
      <c r="H897" s="34">
        <v>1400</v>
      </c>
      <c r="I897" s="34">
        <v>1600</v>
      </c>
      <c r="J897" s="34">
        <v>1800</v>
      </c>
      <c r="K897" s="34">
        <v>2000</v>
      </c>
      <c r="L897" s="34">
        <v>2400</v>
      </c>
      <c r="M897" s="35">
        <v>2800</v>
      </c>
    </row>
    <row r="898" spans="2:13" x14ac:dyDescent="0.2">
      <c r="B898" s="36" t="str">
        <f>IF($M$1="English",TitleTable!C$7,TitleTable!B$7)</f>
        <v>Torque</v>
      </c>
      <c r="C898" s="96" t="s">
        <v>268</v>
      </c>
      <c r="D898" s="99"/>
      <c r="E898" s="38"/>
      <c r="F898" s="38"/>
      <c r="G898" s="38"/>
      <c r="H898" s="38"/>
      <c r="I898" s="38"/>
      <c r="J898" s="38"/>
      <c r="K898" s="37"/>
      <c r="L898" s="37"/>
      <c r="M898" s="100"/>
    </row>
    <row r="899" spans="2:13" ht="15" x14ac:dyDescent="0.2">
      <c r="B899" s="39" t="str">
        <f>IF($M$1="English",TitleTable!C$8,TitleTable!B$8)</f>
        <v>Water outlet</v>
      </c>
      <c r="C899" s="162" t="s">
        <v>264</v>
      </c>
      <c r="D899" s="101"/>
      <c r="E899" s="40"/>
      <c r="F899" s="40"/>
      <c r="G899" s="40"/>
      <c r="H899" s="40"/>
      <c r="I899" s="40"/>
      <c r="J899" s="40"/>
      <c r="K899" s="40"/>
      <c r="L899" s="40"/>
      <c r="M899" s="102"/>
    </row>
    <row r="900" spans="2:13" ht="15" x14ac:dyDescent="0.2">
      <c r="B900" s="39" t="str">
        <f>IF($M$1="English",TitleTable!C$9,TitleTable!B$9)</f>
        <v>Gallary oil temperature</v>
      </c>
      <c r="C900" s="161" t="s">
        <v>264</v>
      </c>
      <c r="D900" s="101"/>
      <c r="E900" s="40"/>
      <c r="F900" s="40"/>
      <c r="G900" s="41"/>
      <c r="H900" s="40"/>
      <c r="I900" s="40"/>
      <c r="J900" s="40"/>
      <c r="K900" s="40"/>
      <c r="L900" s="40"/>
      <c r="M900" s="102"/>
    </row>
    <row r="901" spans="2:13" ht="15" thickBot="1" x14ac:dyDescent="0.25">
      <c r="B901" s="42" t="str">
        <f>IF($M$1="English",TitleTable!C$10,TitleTable!B$10)</f>
        <v>Oil pressure</v>
      </c>
      <c r="C901" s="49" t="s">
        <v>16</v>
      </c>
      <c r="D901" s="103"/>
      <c r="E901" s="43"/>
      <c r="F901" s="43"/>
      <c r="G901" s="43"/>
      <c r="H901" s="43"/>
      <c r="I901" s="44"/>
      <c r="J901" s="44"/>
      <c r="K901" s="43"/>
      <c r="L901" s="43"/>
      <c r="M901" s="104"/>
    </row>
    <row r="902" spans="2:13" ht="15" x14ac:dyDescent="0.2">
      <c r="B902" s="45" t="str">
        <f>IF($M$1="English",TitleTable!C$11,TitleTable!B$11)</f>
        <v>Room temperature</v>
      </c>
      <c r="C902" s="161" t="s">
        <v>264</v>
      </c>
      <c r="D902" s="105"/>
      <c r="E902" s="46"/>
      <c r="F902" s="46"/>
      <c r="G902" s="46"/>
      <c r="H902" s="46"/>
      <c r="I902" s="46"/>
      <c r="J902" s="46"/>
      <c r="K902" s="46"/>
      <c r="L902" s="46"/>
      <c r="M902" s="106"/>
    </row>
    <row r="903" spans="2:13" x14ac:dyDescent="0.2">
      <c r="B903" s="39" t="str">
        <f>IF($M$1="English",TitleTable!C$12,TitleTable!B$12)</f>
        <v>Relative humidity</v>
      </c>
      <c r="C903" s="47" t="s">
        <v>266</v>
      </c>
      <c r="D903" s="107"/>
      <c r="E903" s="48"/>
      <c r="F903" s="48"/>
      <c r="G903" s="48"/>
      <c r="H903" s="48"/>
      <c r="I903" s="48"/>
      <c r="J903" s="48"/>
      <c r="K903" s="48"/>
      <c r="L903" s="48"/>
      <c r="M903" s="108"/>
    </row>
    <row r="904" spans="2:13" ht="15" thickBot="1" x14ac:dyDescent="0.25">
      <c r="B904" s="42" t="str">
        <f>IF($M$1="English",TitleTable!C$13,TitleTable!B$13)</f>
        <v>Atmospheric pressure</v>
      </c>
      <c r="C904" s="49" t="s">
        <v>18</v>
      </c>
      <c r="D904" s="109"/>
      <c r="E904" s="50"/>
      <c r="F904" s="50"/>
      <c r="G904" s="50"/>
      <c r="H904" s="50"/>
      <c r="I904" s="50"/>
      <c r="J904" s="50"/>
      <c r="K904" s="50"/>
      <c r="L904" s="50"/>
      <c r="M904" s="110"/>
    </row>
    <row r="905" spans="2:13" ht="15" thickBot="1" x14ac:dyDescent="0.25">
      <c r="B905" s="51" t="str">
        <f>IF($M$1="English",TitleTable!C$14,TitleTable!B$14)</f>
        <v>Absolute humidity</v>
      </c>
      <c r="C905" s="97" t="s">
        <v>0</v>
      </c>
      <c r="D905" s="111">
        <f>D902+273.15</f>
        <v>273.14999999999998</v>
      </c>
      <c r="E905" s="52">
        <f t="shared" ref="E905:M905" si="204">E902+273.15</f>
        <v>273.14999999999998</v>
      </c>
      <c r="F905" s="52">
        <f t="shared" si="204"/>
        <v>273.14999999999998</v>
      </c>
      <c r="G905" s="52">
        <f t="shared" si="204"/>
        <v>273.14999999999998</v>
      </c>
      <c r="H905" s="52">
        <f t="shared" si="204"/>
        <v>273.14999999999998</v>
      </c>
      <c r="I905" s="52">
        <f t="shared" si="204"/>
        <v>273.14999999999998</v>
      </c>
      <c r="J905" s="52">
        <f t="shared" si="204"/>
        <v>273.14999999999998</v>
      </c>
      <c r="K905" s="52">
        <f t="shared" si="204"/>
        <v>273.14999999999998</v>
      </c>
      <c r="L905" s="52">
        <f t="shared" si="204"/>
        <v>273.14999999999998</v>
      </c>
      <c r="M905" s="112">
        <f t="shared" si="204"/>
        <v>273.14999999999998</v>
      </c>
    </row>
    <row r="906" spans="2:13" ht="16.5" x14ac:dyDescent="0.2">
      <c r="B906" s="53" t="str">
        <f>IF($M$1="English",TitleTable!C$15,TitleTable!B$15)</f>
        <v>Air density</v>
      </c>
      <c r="C906" s="54" t="s">
        <v>267</v>
      </c>
      <c r="D906" s="113" t="e">
        <f>(1.2931*273.15/(D905))*(D904/1013.25)*(1-0.378*(D903/100)*(EXP(-6096.9385*(D905)^-1+21.2409642-2.711193*10^-2*(D905)+1.673952*10^-5*(D905)^2+2.433502*LN((D905))))/100/D904)</f>
        <v>#DIV/0!</v>
      </c>
      <c r="E906" s="55" t="e">
        <f t="shared" ref="E906:M906" si="205">(1.2931*273.15/(E905))*(E904/1013.25)*(1-0.378*(E903/100)*(EXP(-6096.9385*(E905)^-1+21.2409642-2.711193*10^-2*(E905)+1.673952*10^-5*(E905)^2+2.433502*LN((E905))))/100/E904)</f>
        <v>#DIV/0!</v>
      </c>
      <c r="F906" s="55" t="e">
        <f t="shared" si="205"/>
        <v>#DIV/0!</v>
      </c>
      <c r="G906" s="55" t="e">
        <f t="shared" si="205"/>
        <v>#DIV/0!</v>
      </c>
      <c r="H906" s="55" t="e">
        <f t="shared" si="205"/>
        <v>#DIV/0!</v>
      </c>
      <c r="I906" s="55" t="e">
        <f t="shared" si="205"/>
        <v>#DIV/0!</v>
      </c>
      <c r="J906" s="55" t="e">
        <f t="shared" si="205"/>
        <v>#DIV/0!</v>
      </c>
      <c r="K906" s="55" t="e">
        <f t="shared" si="205"/>
        <v>#DIV/0!</v>
      </c>
      <c r="L906" s="55" t="e">
        <f t="shared" si="205"/>
        <v>#DIV/0!</v>
      </c>
      <c r="M906" s="114" t="e">
        <f t="shared" si="205"/>
        <v>#DIV/0!</v>
      </c>
    </row>
    <row r="907" spans="2:13" ht="15.75" thickBot="1" x14ac:dyDescent="0.2">
      <c r="B907" s="56" t="str">
        <f>IF($M$1="English",TitleTable!C$16,TitleTable!B$16)</f>
        <v>Adjusted torque by air density</v>
      </c>
      <c r="C907" s="98" t="s">
        <v>34</v>
      </c>
      <c r="D907" s="115" t="e">
        <f t="shared" ref="D907:M907" si="206">((1.175-D906)*IF(OR($K896=80,$K896="80℃"),D$8,D$7))+D898</f>
        <v>#DIV/0!</v>
      </c>
      <c r="E907" s="57" t="e">
        <f t="shared" si="206"/>
        <v>#DIV/0!</v>
      </c>
      <c r="F907" s="57" t="e">
        <f t="shared" si="206"/>
        <v>#DIV/0!</v>
      </c>
      <c r="G907" s="57" t="e">
        <f t="shared" si="206"/>
        <v>#DIV/0!</v>
      </c>
      <c r="H907" s="57" t="e">
        <f t="shared" si="206"/>
        <v>#DIV/0!</v>
      </c>
      <c r="I907" s="57" t="e">
        <f t="shared" si="206"/>
        <v>#DIV/0!</v>
      </c>
      <c r="J907" s="57" t="e">
        <f t="shared" si="206"/>
        <v>#DIV/0!</v>
      </c>
      <c r="K907" s="57" t="e">
        <f t="shared" si="206"/>
        <v>#DIV/0!</v>
      </c>
      <c r="L907" s="57" t="e">
        <f t="shared" si="206"/>
        <v>#DIV/0!</v>
      </c>
      <c r="M907" s="116" t="e">
        <f t="shared" si="206"/>
        <v>#DIV/0!</v>
      </c>
    </row>
    <row r="908" spans="2:13" x14ac:dyDescent="0.2">
      <c r="B908" s="11"/>
      <c r="C908" s="11"/>
      <c r="D908" s="11"/>
      <c r="E908" s="11"/>
      <c r="F908" s="11"/>
      <c r="G908" s="11"/>
      <c r="H908" s="11"/>
      <c r="I908" s="11"/>
      <c r="J908" s="11"/>
      <c r="K908" s="11"/>
      <c r="L908" s="11"/>
      <c r="M908" s="11"/>
    </row>
    <row r="909" spans="2:13" ht="15.75" thickBot="1" x14ac:dyDescent="0.3">
      <c r="B909" s="9" t="s">
        <v>186</v>
      </c>
      <c r="C909" s="26" t="str">
        <f>IF($M$1="English",TitleTable!C$5,TitleTable!B$5)</f>
        <v>Oil:</v>
      </c>
      <c r="D909" s="28" t="str">
        <f>D896</f>
        <v>JASO BC</v>
      </c>
      <c r="E909" s="28"/>
      <c r="F909" s="26" t="str">
        <f>IF($M$1="English",TitleTable!C$18,TitleTable!B$18)</f>
        <v>Date:</v>
      </c>
      <c r="G909" s="29"/>
      <c r="H909" s="30"/>
      <c r="I909" s="26" t="str">
        <f>IF($M$1="English",TitleTable!C$21,TitleTable!B$21)</f>
        <v>Oil temperature</v>
      </c>
      <c r="K909" s="27">
        <v>80</v>
      </c>
      <c r="L909" s="94" t="s">
        <v>106</v>
      </c>
      <c r="M909" s="31" t="str">
        <f>IF(OR(MAX(D913:M913)&gt;81,MIN(D913:M913)&lt;79),"O/Temp error","")</f>
        <v>O/Temp error</v>
      </c>
    </row>
    <row r="910" spans="2:13" ht="15" thickBot="1" x14ac:dyDescent="0.25">
      <c r="B910" s="58" t="str">
        <f>IF($M$1="English",TitleTable!C$6,TitleTable!B$6)</f>
        <v>Speed</v>
      </c>
      <c r="C910" s="117" t="s">
        <v>35</v>
      </c>
      <c r="D910" s="59">
        <v>650</v>
      </c>
      <c r="E910" s="60">
        <v>800</v>
      </c>
      <c r="F910" s="60">
        <v>1000</v>
      </c>
      <c r="G910" s="60">
        <v>1200</v>
      </c>
      <c r="H910" s="60">
        <v>1400</v>
      </c>
      <c r="I910" s="60">
        <v>1600</v>
      </c>
      <c r="J910" s="60">
        <v>1800</v>
      </c>
      <c r="K910" s="60">
        <v>2000</v>
      </c>
      <c r="L910" s="60">
        <v>2400</v>
      </c>
      <c r="M910" s="61">
        <v>2800</v>
      </c>
    </row>
    <row r="911" spans="2:13" x14ac:dyDescent="0.2">
      <c r="B911" s="62" t="str">
        <f>IF($M$1="English",TitleTable!C$7,TitleTable!B$7)</f>
        <v>Torque</v>
      </c>
      <c r="C911" s="118" t="s">
        <v>268</v>
      </c>
      <c r="D911" s="99"/>
      <c r="E911" s="38"/>
      <c r="F911" s="38"/>
      <c r="G911" s="38"/>
      <c r="H911" s="38"/>
      <c r="I911" s="38"/>
      <c r="J911" s="38"/>
      <c r="K911" s="37"/>
      <c r="L911" s="37"/>
      <c r="M911" s="100"/>
    </row>
    <row r="912" spans="2:13" x14ac:dyDescent="0.2">
      <c r="B912" s="63" t="str">
        <f>IF($M$1="English",TitleTable!C$8,TitleTable!B$8)</f>
        <v>Water outlet</v>
      </c>
      <c r="C912" s="67" t="s">
        <v>263</v>
      </c>
      <c r="D912" s="101"/>
      <c r="E912" s="40"/>
      <c r="F912" s="40"/>
      <c r="G912" s="40"/>
      <c r="H912" s="40"/>
      <c r="I912" s="40"/>
      <c r="J912" s="40"/>
      <c r="K912" s="40"/>
      <c r="L912" s="40"/>
      <c r="M912" s="102"/>
    </row>
    <row r="913" spans="2:13" x14ac:dyDescent="0.2">
      <c r="B913" s="63" t="str">
        <f>IF($M$1="English",TitleTable!C$9,TitleTable!B$9)</f>
        <v>Gallary oil temperature</v>
      </c>
      <c r="C913" s="67" t="s">
        <v>263</v>
      </c>
      <c r="D913" s="101"/>
      <c r="E913" s="40"/>
      <c r="F913" s="40"/>
      <c r="G913" s="41"/>
      <c r="H913" s="40"/>
      <c r="I913" s="40"/>
      <c r="J913" s="40"/>
      <c r="K913" s="40"/>
      <c r="L913" s="40"/>
      <c r="M913" s="102"/>
    </row>
    <row r="914" spans="2:13" ht="15" thickBot="1" x14ac:dyDescent="0.25">
      <c r="B914" s="64" t="str">
        <f>IF($M$1="English",TitleTable!C$10,TitleTable!B$10)</f>
        <v>Oil pressure</v>
      </c>
      <c r="C914" s="68" t="s">
        <v>15</v>
      </c>
      <c r="D914" s="103"/>
      <c r="E914" s="43"/>
      <c r="F914" s="43"/>
      <c r="G914" s="43"/>
      <c r="H914" s="43"/>
      <c r="I914" s="44"/>
      <c r="J914" s="44"/>
      <c r="K914" s="43"/>
      <c r="L914" s="43"/>
      <c r="M914" s="104"/>
    </row>
    <row r="915" spans="2:13" x14ac:dyDescent="0.2">
      <c r="B915" s="65" t="str">
        <f>IF($M$1="English",TitleTable!C$11,TitleTable!B$11)</f>
        <v>Room temperature</v>
      </c>
      <c r="C915" s="66" t="s">
        <v>263</v>
      </c>
      <c r="D915" s="105"/>
      <c r="E915" s="46"/>
      <c r="F915" s="46"/>
      <c r="G915" s="46"/>
      <c r="H915" s="46"/>
      <c r="I915" s="46"/>
      <c r="J915" s="46"/>
      <c r="K915" s="46"/>
      <c r="L915" s="46"/>
      <c r="M915" s="106"/>
    </row>
    <row r="916" spans="2:13" x14ac:dyDescent="0.2">
      <c r="B916" s="63" t="str">
        <f>IF($M$1="English",TitleTable!C$12,TitleTable!B$12)</f>
        <v>Relative humidity</v>
      </c>
      <c r="C916" s="67" t="s">
        <v>265</v>
      </c>
      <c r="D916" s="107"/>
      <c r="E916" s="48"/>
      <c r="F916" s="48"/>
      <c r="G916" s="48"/>
      <c r="H916" s="48"/>
      <c r="I916" s="48"/>
      <c r="J916" s="48"/>
      <c r="K916" s="48"/>
      <c r="L916" s="48"/>
      <c r="M916" s="108"/>
    </row>
    <row r="917" spans="2:13" ht="15" thickBot="1" x14ac:dyDescent="0.25">
      <c r="B917" s="64" t="str">
        <f>IF($M$1="English",TitleTable!C$13,TitleTable!B$13)</f>
        <v>Atmospheric pressure</v>
      </c>
      <c r="C917" s="68" t="s">
        <v>17</v>
      </c>
      <c r="D917" s="109"/>
      <c r="E917" s="50"/>
      <c r="F917" s="50"/>
      <c r="G917" s="50"/>
      <c r="H917" s="50"/>
      <c r="I917" s="50"/>
      <c r="J917" s="50"/>
      <c r="K917" s="50"/>
      <c r="L917" s="50"/>
      <c r="M917" s="110"/>
    </row>
    <row r="918" spans="2:13" ht="15" thickBot="1" x14ac:dyDescent="0.25">
      <c r="B918" s="51" t="str">
        <f>IF($M$1="English",TitleTable!C$14,TitleTable!B$14)</f>
        <v>Absolute humidity</v>
      </c>
      <c r="C918" s="97" t="s">
        <v>19</v>
      </c>
      <c r="D918" s="111">
        <f>D915+273.15</f>
        <v>273.14999999999998</v>
      </c>
      <c r="E918" s="52">
        <f t="shared" ref="E918:M918" si="207">E915+273.15</f>
        <v>273.14999999999998</v>
      </c>
      <c r="F918" s="52">
        <f t="shared" si="207"/>
        <v>273.14999999999998</v>
      </c>
      <c r="G918" s="52">
        <f t="shared" si="207"/>
        <v>273.14999999999998</v>
      </c>
      <c r="H918" s="52">
        <f t="shared" si="207"/>
        <v>273.14999999999998</v>
      </c>
      <c r="I918" s="52">
        <f t="shared" si="207"/>
        <v>273.14999999999998</v>
      </c>
      <c r="J918" s="52">
        <f t="shared" si="207"/>
        <v>273.14999999999998</v>
      </c>
      <c r="K918" s="52">
        <f t="shared" si="207"/>
        <v>273.14999999999998</v>
      </c>
      <c r="L918" s="52">
        <f t="shared" si="207"/>
        <v>273.14999999999998</v>
      </c>
      <c r="M918" s="112">
        <f t="shared" si="207"/>
        <v>273.14999999999998</v>
      </c>
    </row>
    <row r="919" spans="2:13" ht="16.5" x14ac:dyDescent="0.2">
      <c r="B919" s="53" t="str">
        <f>IF($M$1="English",TitleTable!C$15,TitleTable!B$15)</f>
        <v>Air density</v>
      </c>
      <c r="C919" s="54" t="s">
        <v>269</v>
      </c>
      <c r="D919" s="113" t="e">
        <f>(1.2931*273.15/(D918))*(D917/1013.25)*(1-0.378*(D916/100)*(EXP(-6096.9385*(D918)^-1+21.2409642-2.711193*10^-2*(D918)+1.673952*10^-5*(D918)^2+2.433502*LN((D918))))/100/D917)</f>
        <v>#DIV/0!</v>
      </c>
      <c r="E919" s="55" t="e">
        <f t="shared" ref="E919:M919" si="208">(1.2931*273.15/(E918))*(E917/1013.25)*(1-0.378*(E916/100)*(EXP(-6096.9385*(E918)^-1+21.2409642-2.711193*10^-2*(E918)+1.673952*10^-5*(E918)^2+2.433502*LN((E918))))/100/E917)</f>
        <v>#DIV/0!</v>
      </c>
      <c r="F919" s="55" t="e">
        <f t="shared" si="208"/>
        <v>#DIV/0!</v>
      </c>
      <c r="G919" s="55" t="e">
        <f t="shared" si="208"/>
        <v>#DIV/0!</v>
      </c>
      <c r="H919" s="55" t="e">
        <f t="shared" si="208"/>
        <v>#DIV/0!</v>
      </c>
      <c r="I919" s="55" t="e">
        <f t="shared" si="208"/>
        <v>#DIV/0!</v>
      </c>
      <c r="J919" s="55" t="e">
        <f t="shared" si="208"/>
        <v>#DIV/0!</v>
      </c>
      <c r="K919" s="55" t="e">
        <f t="shared" si="208"/>
        <v>#DIV/0!</v>
      </c>
      <c r="L919" s="55" t="e">
        <f t="shared" si="208"/>
        <v>#DIV/0!</v>
      </c>
      <c r="M919" s="114" t="e">
        <f t="shared" si="208"/>
        <v>#DIV/0!</v>
      </c>
    </row>
    <row r="920" spans="2:13" ht="15.75" thickBot="1" x14ac:dyDescent="0.2">
      <c r="B920" s="56" t="str">
        <f>IF($M$1="English",TitleTable!C$16,TitleTable!B$16)</f>
        <v>Adjusted torque by air density</v>
      </c>
      <c r="C920" s="98" t="s">
        <v>34</v>
      </c>
      <c r="D920" s="115" t="e">
        <f t="shared" ref="D920:M920" si="209">((1.175-D919)*IF(OR($K909=80,$K909="80℃"),D$8,D$7))+D911</f>
        <v>#DIV/0!</v>
      </c>
      <c r="E920" s="57" t="e">
        <f t="shared" si="209"/>
        <v>#DIV/0!</v>
      </c>
      <c r="F920" s="57" t="e">
        <f t="shared" si="209"/>
        <v>#DIV/0!</v>
      </c>
      <c r="G920" s="57" t="e">
        <f t="shared" si="209"/>
        <v>#DIV/0!</v>
      </c>
      <c r="H920" s="57" t="e">
        <f t="shared" si="209"/>
        <v>#DIV/0!</v>
      </c>
      <c r="I920" s="57" t="e">
        <f t="shared" si="209"/>
        <v>#DIV/0!</v>
      </c>
      <c r="J920" s="57" t="e">
        <f t="shared" si="209"/>
        <v>#DIV/0!</v>
      </c>
      <c r="K920" s="57" t="e">
        <f t="shared" si="209"/>
        <v>#DIV/0!</v>
      </c>
      <c r="L920" s="57" t="e">
        <f t="shared" si="209"/>
        <v>#DIV/0!</v>
      </c>
      <c r="M920" s="116" t="e">
        <f t="shared" si="209"/>
        <v>#DIV/0!</v>
      </c>
    </row>
    <row r="922" spans="2:13" ht="15.75" thickBot="1" x14ac:dyDescent="0.3">
      <c r="B922" s="9" t="s">
        <v>188</v>
      </c>
      <c r="C922" s="26" t="str">
        <f>IF($M$1="English",TitleTable!C$5,TitleTable!B$5)</f>
        <v>Oil:</v>
      </c>
      <c r="D922" s="78"/>
      <c r="E922" s="28"/>
      <c r="F922" s="26" t="str">
        <f>IF($M$1="English",TitleTable!C$18,TitleTable!B$18)</f>
        <v>Date:</v>
      </c>
      <c r="G922" s="29"/>
      <c r="H922" s="30"/>
      <c r="I922" s="26" t="str">
        <f>IF($M$1="English",TitleTable!C$21,TitleTable!B$21)</f>
        <v>Oil temperature</v>
      </c>
      <c r="K922" s="27">
        <v>50</v>
      </c>
      <c r="L922" s="94" t="s">
        <v>106</v>
      </c>
      <c r="M922" s="31" t="str">
        <f>IF(OR(MAX(D926:M926)&gt;51,MIN(D926:M926)&lt;49),"O/Temp error","")</f>
        <v>O/Temp error</v>
      </c>
    </row>
    <row r="923" spans="2:13" ht="15" thickBot="1" x14ac:dyDescent="0.25">
      <c r="B923" s="32" t="str">
        <f>IF($M$1="English",TitleTable!C$6,TitleTable!B$6)</f>
        <v>Speed</v>
      </c>
      <c r="C923" s="95" t="s">
        <v>36</v>
      </c>
      <c r="D923" s="33">
        <v>650</v>
      </c>
      <c r="E923" s="34">
        <v>800</v>
      </c>
      <c r="F923" s="34">
        <v>1000</v>
      </c>
      <c r="G923" s="34">
        <v>1200</v>
      </c>
      <c r="H923" s="34">
        <v>1400</v>
      </c>
      <c r="I923" s="34">
        <v>1600</v>
      </c>
      <c r="J923" s="34">
        <v>1800</v>
      </c>
      <c r="K923" s="34">
        <v>2000</v>
      </c>
      <c r="L923" s="34">
        <v>2400</v>
      </c>
      <c r="M923" s="35">
        <v>2800</v>
      </c>
    </row>
    <row r="924" spans="2:13" x14ac:dyDescent="0.2">
      <c r="B924" s="36" t="str">
        <f>IF($M$1="English",TitleTable!C$7,TitleTable!B$7)</f>
        <v>Torque</v>
      </c>
      <c r="C924" s="96" t="s">
        <v>268</v>
      </c>
      <c r="D924" s="99"/>
      <c r="E924" s="38"/>
      <c r="F924" s="38"/>
      <c r="G924" s="38"/>
      <c r="H924" s="38"/>
      <c r="I924" s="38"/>
      <c r="J924" s="38"/>
      <c r="K924" s="37"/>
      <c r="L924" s="37"/>
      <c r="M924" s="100"/>
    </row>
    <row r="925" spans="2:13" ht="15" x14ac:dyDescent="0.2">
      <c r="B925" s="39" t="str">
        <f>IF($M$1="English",TitleTable!C$8,TitleTable!B$8)</f>
        <v>Water outlet</v>
      </c>
      <c r="C925" s="162" t="s">
        <v>264</v>
      </c>
      <c r="D925" s="101"/>
      <c r="E925" s="40"/>
      <c r="F925" s="40"/>
      <c r="G925" s="40"/>
      <c r="H925" s="40"/>
      <c r="I925" s="40"/>
      <c r="J925" s="40"/>
      <c r="K925" s="40"/>
      <c r="L925" s="40"/>
      <c r="M925" s="102"/>
    </row>
    <row r="926" spans="2:13" ht="15" x14ac:dyDescent="0.2">
      <c r="B926" s="39" t="str">
        <f>IF($M$1="English",TitleTable!C$9,TitleTable!B$9)</f>
        <v>Gallary oil temperature</v>
      </c>
      <c r="C926" s="161" t="s">
        <v>264</v>
      </c>
      <c r="D926" s="101"/>
      <c r="E926" s="40"/>
      <c r="F926" s="40"/>
      <c r="G926" s="41"/>
      <c r="H926" s="40"/>
      <c r="I926" s="40"/>
      <c r="J926" s="40"/>
      <c r="K926" s="40"/>
      <c r="L926" s="40"/>
      <c r="M926" s="102"/>
    </row>
    <row r="927" spans="2:13" ht="15" thickBot="1" x14ac:dyDescent="0.25">
      <c r="B927" s="42" t="str">
        <f>IF($M$1="English",TitleTable!C$10,TitleTable!B$10)</f>
        <v>Oil pressure</v>
      </c>
      <c r="C927" s="49" t="s">
        <v>16</v>
      </c>
      <c r="D927" s="103"/>
      <c r="E927" s="43"/>
      <c r="F927" s="43"/>
      <c r="G927" s="43"/>
      <c r="H927" s="43"/>
      <c r="I927" s="44"/>
      <c r="J927" s="44"/>
      <c r="K927" s="43"/>
      <c r="L927" s="43"/>
      <c r="M927" s="104"/>
    </row>
    <row r="928" spans="2:13" ht="15" x14ac:dyDescent="0.2">
      <c r="B928" s="45" t="str">
        <f>IF($M$1="English",TitleTable!C$11,TitleTable!B$11)</f>
        <v>Room temperature</v>
      </c>
      <c r="C928" s="161" t="s">
        <v>264</v>
      </c>
      <c r="D928" s="105"/>
      <c r="E928" s="46"/>
      <c r="F928" s="46"/>
      <c r="G928" s="46"/>
      <c r="H928" s="46"/>
      <c r="I928" s="46"/>
      <c r="J928" s="46"/>
      <c r="K928" s="46"/>
      <c r="L928" s="46"/>
      <c r="M928" s="106"/>
    </row>
    <row r="929" spans="2:13" x14ac:dyDescent="0.2">
      <c r="B929" s="39" t="str">
        <f>IF($M$1="English",TitleTable!C$12,TitleTable!B$12)</f>
        <v>Relative humidity</v>
      </c>
      <c r="C929" s="47" t="s">
        <v>266</v>
      </c>
      <c r="D929" s="107"/>
      <c r="E929" s="48"/>
      <c r="F929" s="48"/>
      <c r="G929" s="48"/>
      <c r="H929" s="48"/>
      <c r="I929" s="48"/>
      <c r="J929" s="48"/>
      <c r="K929" s="48"/>
      <c r="L929" s="48"/>
      <c r="M929" s="108"/>
    </row>
    <row r="930" spans="2:13" ht="15" thickBot="1" x14ac:dyDescent="0.25">
      <c r="B930" s="42" t="str">
        <f>IF($M$1="English",TitleTable!C$13,TitleTable!B$13)</f>
        <v>Atmospheric pressure</v>
      </c>
      <c r="C930" s="49" t="s">
        <v>18</v>
      </c>
      <c r="D930" s="109"/>
      <c r="E930" s="50"/>
      <c r="F930" s="50"/>
      <c r="G930" s="50"/>
      <c r="H930" s="50"/>
      <c r="I930" s="50"/>
      <c r="J930" s="50"/>
      <c r="K930" s="50"/>
      <c r="L930" s="50"/>
      <c r="M930" s="110"/>
    </row>
    <row r="931" spans="2:13" ht="15" thickBot="1" x14ac:dyDescent="0.25">
      <c r="B931" s="51" t="str">
        <f>IF($M$1="English",TitleTable!C$14,TitleTable!B$14)</f>
        <v>Absolute humidity</v>
      </c>
      <c r="C931" s="97" t="s">
        <v>0</v>
      </c>
      <c r="D931" s="111">
        <f>D928+273.15</f>
        <v>273.14999999999998</v>
      </c>
      <c r="E931" s="52">
        <f t="shared" ref="E931:M931" si="210">E928+273.15</f>
        <v>273.14999999999998</v>
      </c>
      <c r="F931" s="52">
        <f t="shared" si="210"/>
        <v>273.14999999999998</v>
      </c>
      <c r="G931" s="52">
        <f t="shared" si="210"/>
        <v>273.14999999999998</v>
      </c>
      <c r="H931" s="52">
        <f t="shared" si="210"/>
        <v>273.14999999999998</v>
      </c>
      <c r="I931" s="52">
        <f t="shared" si="210"/>
        <v>273.14999999999998</v>
      </c>
      <c r="J931" s="52">
        <f t="shared" si="210"/>
        <v>273.14999999999998</v>
      </c>
      <c r="K931" s="52">
        <f t="shared" si="210"/>
        <v>273.14999999999998</v>
      </c>
      <c r="L931" s="52">
        <f t="shared" si="210"/>
        <v>273.14999999999998</v>
      </c>
      <c r="M931" s="112">
        <f t="shared" si="210"/>
        <v>273.14999999999998</v>
      </c>
    </row>
    <row r="932" spans="2:13" ht="16.5" x14ac:dyDescent="0.2">
      <c r="B932" s="53" t="str">
        <f>IF($M$1="English",TitleTable!C$15,TitleTable!B$15)</f>
        <v>Air density</v>
      </c>
      <c r="C932" s="54" t="s">
        <v>267</v>
      </c>
      <c r="D932" s="113" t="e">
        <f>(1.2931*273.15/(D931))*(D930/1013.25)*(1-0.378*(D929/100)*(EXP(-6096.9385*(D931)^-1+21.2409642-2.711193*10^-2*(D931)+1.673952*10^-5*(D931)^2+2.433502*LN((D931))))/100/D930)</f>
        <v>#DIV/0!</v>
      </c>
      <c r="E932" s="55" t="e">
        <f t="shared" ref="E932:M932" si="211">(1.2931*273.15/(E931))*(E930/1013.25)*(1-0.378*(E929/100)*(EXP(-6096.9385*(E931)^-1+21.2409642-2.711193*10^-2*(E931)+1.673952*10^-5*(E931)^2+2.433502*LN((E931))))/100/E930)</f>
        <v>#DIV/0!</v>
      </c>
      <c r="F932" s="55" t="e">
        <f t="shared" si="211"/>
        <v>#DIV/0!</v>
      </c>
      <c r="G932" s="55" t="e">
        <f t="shared" si="211"/>
        <v>#DIV/0!</v>
      </c>
      <c r="H932" s="55" t="e">
        <f t="shared" si="211"/>
        <v>#DIV/0!</v>
      </c>
      <c r="I932" s="55" t="e">
        <f t="shared" si="211"/>
        <v>#DIV/0!</v>
      </c>
      <c r="J932" s="55" t="e">
        <f t="shared" si="211"/>
        <v>#DIV/0!</v>
      </c>
      <c r="K932" s="55" t="e">
        <f t="shared" si="211"/>
        <v>#DIV/0!</v>
      </c>
      <c r="L932" s="55" t="e">
        <f t="shared" si="211"/>
        <v>#DIV/0!</v>
      </c>
      <c r="M932" s="114" t="e">
        <f t="shared" si="211"/>
        <v>#DIV/0!</v>
      </c>
    </row>
    <row r="933" spans="2:13" ht="15.75" thickBot="1" x14ac:dyDescent="0.2">
      <c r="B933" s="56" t="str">
        <f>IF($M$1="English",TitleTable!C$16,TitleTable!B$16)</f>
        <v>Adjusted torque by air density</v>
      </c>
      <c r="C933" s="98" t="s">
        <v>34</v>
      </c>
      <c r="D933" s="115" t="e">
        <f t="shared" ref="D933:M933" si="212">((1.175-D932)*IF(OR($K922=80,$K922="80℃"),D$8,D$7))+D924</f>
        <v>#DIV/0!</v>
      </c>
      <c r="E933" s="57" t="e">
        <f t="shared" si="212"/>
        <v>#DIV/0!</v>
      </c>
      <c r="F933" s="57" t="e">
        <f t="shared" si="212"/>
        <v>#DIV/0!</v>
      </c>
      <c r="G933" s="57" t="e">
        <f t="shared" si="212"/>
        <v>#DIV/0!</v>
      </c>
      <c r="H933" s="57" t="e">
        <f t="shared" si="212"/>
        <v>#DIV/0!</v>
      </c>
      <c r="I933" s="57" t="e">
        <f t="shared" si="212"/>
        <v>#DIV/0!</v>
      </c>
      <c r="J933" s="57" t="e">
        <f t="shared" si="212"/>
        <v>#DIV/0!</v>
      </c>
      <c r="K933" s="57" t="e">
        <f t="shared" si="212"/>
        <v>#DIV/0!</v>
      </c>
      <c r="L933" s="57" t="e">
        <f t="shared" si="212"/>
        <v>#DIV/0!</v>
      </c>
      <c r="M933" s="116" t="e">
        <f t="shared" si="212"/>
        <v>#DIV/0!</v>
      </c>
    </row>
    <row r="934" spans="2:13" x14ac:dyDescent="0.2">
      <c r="B934" s="11"/>
      <c r="C934" s="11"/>
      <c r="D934" s="11"/>
      <c r="E934" s="11"/>
      <c r="F934" s="11"/>
      <c r="G934" s="11"/>
      <c r="H934" s="11"/>
      <c r="I934" s="11"/>
      <c r="J934" s="11"/>
      <c r="K934" s="11"/>
      <c r="L934" s="11"/>
      <c r="M934" s="11"/>
    </row>
    <row r="935" spans="2:13" ht="15.75" thickBot="1" x14ac:dyDescent="0.3">
      <c r="B935" s="9" t="s">
        <v>190</v>
      </c>
      <c r="C935" s="26" t="str">
        <f>IF($M$1="English",TitleTable!C$5,TitleTable!B$5)</f>
        <v>Oil:</v>
      </c>
      <c r="D935" s="28">
        <f>D922</f>
        <v>0</v>
      </c>
      <c r="E935" s="28"/>
      <c r="F935" s="26" t="str">
        <f>IF($M$1="English",TitleTable!C$18,TitleTable!B$18)</f>
        <v>Date:</v>
      </c>
      <c r="G935" s="29"/>
      <c r="H935" s="30"/>
      <c r="I935" s="26" t="str">
        <f>IF($M$1="English",TitleTable!C$21,TitleTable!B$21)</f>
        <v>Oil temperature</v>
      </c>
      <c r="K935" s="27">
        <v>80</v>
      </c>
      <c r="L935" s="94" t="s">
        <v>106</v>
      </c>
      <c r="M935" s="31" t="str">
        <f>IF(OR(MAX(D939:M939)&gt;81,MIN(D939:M939)&lt;79),"O/Temp error","")</f>
        <v>O/Temp error</v>
      </c>
    </row>
    <row r="936" spans="2:13" ht="15" thickBot="1" x14ac:dyDescent="0.25">
      <c r="B936" s="58" t="str">
        <f>IF($M$1="English",TitleTable!C$6,TitleTable!B$6)</f>
        <v>Speed</v>
      </c>
      <c r="C936" s="117" t="s">
        <v>35</v>
      </c>
      <c r="D936" s="59">
        <v>650</v>
      </c>
      <c r="E936" s="60">
        <v>800</v>
      </c>
      <c r="F936" s="60">
        <v>1000</v>
      </c>
      <c r="G936" s="60">
        <v>1200</v>
      </c>
      <c r="H936" s="60">
        <v>1400</v>
      </c>
      <c r="I936" s="60">
        <v>1600</v>
      </c>
      <c r="J936" s="60">
        <v>1800</v>
      </c>
      <c r="K936" s="60">
        <v>2000</v>
      </c>
      <c r="L936" s="60">
        <v>2400</v>
      </c>
      <c r="M936" s="61">
        <v>2800</v>
      </c>
    </row>
    <row r="937" spans="2:13" x14ac:dyDescent="0.2">
      <c r="B937" s="62" t="str">
        <f>IF($M$1="English",TitleTable!C$7,TitleTable!B$7)</f>
        <v>Torque</v>
      </c>
      <c r="C937" s="118" t="s">
        <v>268</v>
      </c>
      <c r="D937" s="99"/>
      <c r="E937" s="38"/>
      <c r="F937" s="38"/>
      <c r="G937" s="38"/>
      <c r="H937" s="38"/>
      <c r="I937" s="38"/>
      <c r="J937" s="38"/>
      <c r="K937" s="37"/>
      <c r="L937" s="37"/>
      <c r="M937" s="100"/>
    </row>
    <row r="938" spans="2:13" x14ac:dyDescent="0.2">
      <c r="B938" s="63" t="str">
        <f>IF($M$1="English",TitleTable!C$8,TitleTable!B$8)</f>
        <v>Water outlet</v>
      </c>
      <c r="C938" s="67" t="s">
        <v>263</v>
      </c>
      <c r="D938" s="101"/>
      <c r="E938" s="40"/>
      <c r="F938" s="40"/>
      <c r="G938" s="40"/>
      <c r="H938" s="40"/>
      <c r="I938" s="40"/>
      <c r="J938" s="40"/>
      <c r="K938" s="40"/>
      <c r="L938" s="40"/>
      <c r="M938" s="102"/>
    </row>
    <row r="939" spans="2:13" x14ac:dyDescent="0.2">
      <c r="B939" s="63" t="str">
        <f>IF($M$1="English",TitleTable!C$9,TitleTable!B$9)</f>
        <v>Gallary oil temperature</v>
      </c>
      <c r="C939" s="67" t="s">
        <v>263</v>
      </c>
      <c r="D939" s="101"/>
      <c r="E939" s="40"/>
      <c r="F939" s="40"/>
      <c r="G939" s="41"/>
      <c r="H939" s="40"/>
      <c r="I939" s="40"/>
      <c r="J939" s="40"/>
      <c r="K939" s="40"/>
      <c r="L939" s="40"/>
      <c r="M939" s="102"/>
    </row>
    <row r="940" spans="2:13" ht="15" thickBot="1" x14ac:dyDescent="0.25">
      <c r="B940" s="64" t="str">
        <f>IF($M$1="English",TitleTable!C$10,TitleTable!B$10)</f>
        <v>Oil pressure</v>
      </c>
      <c r="C940" s="68" t="s">
        <v>15</v>
      </c>
      <c r="D940" s="103"/>
      <c r="E940" s="43"/>
      <c r="F940" s="43"/>
      <c r="G940" s="43"/>
      <c r="H940" s="43"/>
      <c r="I940" s="44"/>
      <c r="J940" s="44"/>
      <c r="K940" s="43"/>
      <c r="L940" s="43"/>
      <c r="M940" s="104"/>
    </row>
    <row r="941" spans="2:13" x14ac:dyDescent="0.2">
      <c r="B941" s="65" t="str">
        <f>IF($M$1="English",TitleTable!C$11,TitleTable!B$11)</f>
        <v>Room temperature</v>
      </c>
      <c r="C941" s="66" t="s">
        <v>263</v>
      </c>
      <c r="D941" s="105"/>
      <c r="E941" s="46"/>
      <c r="F941" s="46"/>
      <c r="G941" s="46"/>
      <c r="H941" s="46"/>
      <c r="I941" s="46"/>
      <c r="J941" s="46"/>
      <c r="K941" s="46"/>
      <c r="L941" s="46"/>
      <c r="M941" s="106"/>
    </row>
    <row r="942" spans="2:13" x14ac:dyDescent="0.2">
      <c r="B942" s="63" t="str">
        <f>IF($M$1="English",TitleTable!C$12,TitleTable!B$12)</f>
        <v>Relative humidity</v>
      </c>
      <c r="C942" s="67" t="s">
        <v>265</v>
      </c>
      <c r="D942" s="107"/>
      <c r="E942" s="48"/>
      <c r="F942" s="48"/>
      <c r="G942" s="48"/>
      <c r="H942" s="48"/>
      <c r="I942" s="48"/>
      <c r="J942" s="48"/>
      <c r="K942" s="48"/>
      <c r="L942" s="48"/>
      <c r="M942" s="108"/>
    </row>
    <row r="943" spans="2:13" ht="15" thickBot="1" x14ac:dyDescent="0.25">
      <c r="B943" s="64" t="str">
        <f>IF($M$1="English",TitleTable!C$13,TitleTable!B$13)</f>
        <v>Atmospheric pressure</v>
      </c>
      <c r="C943" s="68" t="s">
        <v>17</v>
      </c>
      <c r="D943" s="109"/>
      <c r="E943" s="50"/>
      <c r="F943" s="50"/>
      <c r="G943" s="50"/>
      <c r="H943" s="50"/>
      <c r="I943" s="50"/>
      <c r="J943" s="50"/>
      <c r="K943" s="50"/>
      <c r="L943" s="50"/>
      <c r="M943" s="110"/>
    </row>
    <row r="944" spans="2:13" ht="15" thickBot="1" x14ac:dyDescent="0.25">
      <c r="B944" s="51" t="str">
        <f>IF($M$1="English",TitleTable!C$14,TitleTable!B$14)</f>
        <v>Absolute humidity</v>
      </c>
      <c r="C944" s="97" t="s">
        <v>19</v>
      </c>
      <c r="D944" s="111">
        <f>D941+273.15</f>
        <v>273.14999999999998</v>
      </c>
      <c r="E944" s="52">
        <f t="shared" ref="E944:M944" si="213">E941+273.15</f>
        <v>273.14999999999998</v>
      </c>
      <c r="F944" s="52">
        <f t="shared" si="213"/>
        <v>273.14999999999998</v>
      </c>
      <c r="G944" s="52">
        <f t="shared" si="213"/>
        <v>273.14999999999998</v>
      </c>
      <c r="H944" s="52">
        <f t="shared" si="213"/>
        <v>273.14999999999998</v>
      </c>
      <c r="I944" s="52">
        <f t="shared" si="213"/>
        <v>273.14999999999998</v>
      </c>
      <c r="J944" s="52">
        <f t="shared" si="213"/>
        <v>273.14999999999998</v>
      </c>
      <c r="K944" s="52">
        <f t="shared" si="213"/>
        <v>273.14999999999998</v>
      </c>
      <c r="L944" s="52">
        <f t="shared" si="213"/>
        <v>273.14999999999998</v>
      </c>
      <c r="M944" s="112">
        <f t="shared" si="213"/>
        <v>273.14999999999998</v>
      </c>
    </row>
    <row r="945" spans="2:13" ht="16.5" x14ac:dyDescent="0.2">
      <c r="B945" s="53" t="str">
        <f>IF($M$1="English",TitleTable!C$15,TitleTable!B$15)</f>
        <v>Air density</v>
      </c>
      <c r="C945" s="54" t="s">
        <v>269</v>
      </c>
      <c r="D945" s="113" t="e">
        <f>(1.2931*273.15/(D944))*(D943/1013.25)*(1-0.378*(D942/100)*(EXP(-6096.9385*(D944)^-1+21.2409642-2.711193*10^-2*(D944)+1.673952*10^-5*(D944)^2+2.433502*LN((D944))))/100/D943)</f>
        <v>#DIV/0!</v>
      </c>
      <c r="E945" s="55" t="e">
        <f t="shared" ref="E945:M945" si="214">(1.2931*273.15/(E944))*(E943/1013.25)*(1-0.378*(E942/100)*(EXP(-6096.9385*(E944)^-1+21.2409642-2.711193*10^-2*(E944)+1.673952*10^-5*(E944)^2+2.433502*LN((E944))))/100/E943)</f>
        <v>#DIV/0!</v>
      </c>
      <c r="F945" s="55" t="e">
        <f t="shared" si="214"/>
        <v>#DIV/0!</v>
      </c>
      <c r="G945" s="55" t="e">
        <f t="shared" si="214"/>
        <v>#DIV/0!</v>
      </c>
      <c r="H945" s="55" t="e">
        <f t="shared" si="214"/>
        <v>#DIV/0!</v>
      </c>
      <c r="I945" s="55" t="e">
        <f t="shared" si="214"/>
        <v>#DIV/0!</v>
      </c>
      <c r="J945" s="55" t="e">
        <f t="shared" si="214"/>
        <v>#DIV/0!</v>
      </c>
      <c r="K945" s="55" t="e">
        <f t="shared" si="214"/>
        <v>#DIV/0!</v>
      </c>
      <c r="L945" s="55" t="e">
        <f t="shared" si="214"/>
        <v>#DIV/0!</v>
      </c>
      <c r="M945" s="114" t="e">
        <f t="shared" si="214"/>
        <v>#DIV/0!</v>
      </c>
    </row>
    <row r="946" spans="2:13" ht="15.75" thickBot="1" x14ac:dyDescent="0.2">
      <c r="B946" s="56" t="str">
        <f>IF($M$1="English",TitleTable!C$16,TitleTable!B$16)</f>
        <v>Adjusted torque by air density</v>
      </c>
      <c r="C946" s="98" t="s">
        <v>34</v>
      </c>
      <c r="D946" s="115" t="e">
        <f t="shared" ref="D946:M946" si="215">((1.175-D945)*IF(OR($K935=80,$K935="80℃"),D$8,D$7))+D937</f>
        <v>#DIV/0!</v>
      </c>
      <c r="E946" s="57" t="e">
        <f t="shared" si="215"/>
        <v>#DIV/0!</v>
      </c>
      <c r="F946" s="57" t="e">
        <f t="shared" si="215"/>
        <v>#DIV/0!</v>
      </c>
      <c r="G946" s="57" t="e">
        <f t="shared" si="215"/>
        <v>#DIV/0!</v>
      </c>
      <c r="H946" s="57" t="e">
        <f t="shared" si="215"/>
        <v>#DIV/0!</v>
      </c>
      <c r="I946" s="57" t="e">
        <f t="shared" si="215"/>
        <v>#DIV/0!</v>
      </c>
      <c r="J946" s="57" t="e">
        <f t="shared" si="215"/>
        <v>#DIV/0!</v>
      </c>
      <c r="K946" s="57" t="e">
        <f t="shared" si="215"/>
        <v>#DIV/0!</v>
      </c>
      <c r="L946" s="57" t="e">
        <f t="shared" si="215"/>
        <v>#DIV/0!</v>
      </c>
      <c r="M946" s="116" t="e">
        <f t="shared" si="215"/>
        <v>#DIV/0!</v>
      </c>
    </row>
    <row r="947" spans="2:13" x14ac:dyDescent="0.2">
      <c r="B947" s="11"/>
      <c r="C947" s="11"/>
      <c r="D947" s="11"/>
      <c r="E947" s="11"/>
      <c r="F947" s="11"/>
      <c r="G947" s="11"/>
      <c r="H947" s="11"/>
      <c r="I947" s="11"/>
      <c r="J947" s="11"/>
      <c r="K947" s="11"/>
      <c r="L947" s="11"/>
      <c r="M947" s="11"/>
    </row>
    <row r="948" spans="2:13" ht="15.75" thickBot="1" x14ac:dyDescent="0.3">
      <c r="B948" s="9" t="s">
        <v>192</v>
      </c>
      <c r="C948" s="26" t="str">
        <f>IF($M$1="English",TitleTable!C$5,TitleTable!B$5)</f>
        <v>Oil:</v>
      </c>
      <c r="D948" s="27" t="s">
        <v>1</v>
      </c>
      <c r="E948" s="28"/>
      <c r="F948" s="26" t="str">
        <f>IF($M$1="English",TitleTable!C$18,TitleTable!B$18)</f>
        <v>Date:</v>
      </c>
      <c r="G948" s="29"/>
      <c r="H948" s="30"/>
      <c r="I948" s="26" t="str">
        <f>IF($M$1="English",TitleTable!C$21,TitleTable!B$21)</f>
        <v>Oil temperature</v>
      </c>
      <c r="K948" s="27">
        <v>50</v>
      </c>
      <c r="L948" s="94" t="s">
        <v>106</v>
      </c>
      <c r="M948" s="31" t="str">
        <f>IF(OR(MAX(D952:M952)&gt;51,MIN(D952:M952)&lt;49),"O/Temp error","")</f>
        <v>O/Temp error</v>
      </c>
    </row>
    <row r="949" spans="2:13" ht="15" thickBot="1" x14ac:dyDescent="0.25">
      <c r="B949" s="32" t="str">
        <f>IF($M$1="English",TitleTable!C$6,TitleTable!B$6)</f>
        <v>Speed</v>
      </c>
      <c r="C949" s="95" t="s">
        <v>36</v>
      </c>
      <c r="D949" s="33">
        <v>650</v>
      </c>
      <c r="E949" s="34">
        <v>800</v>
      </c>
      <c r="F949" s="34">
        <v>1000</v>
      </c>
      <c r="G949" s="34">
        <v>1200</v>
      </c>
      <c r="H949" s="34">
        <v>1400</v>
      </c>
      <c r="I949" s="34">
        <v>1600</v>
      </c>
      <c r="J949" s="34">
        <v>1800</v>
      </c>
      <c r="K949" s="34">
        <v>2000</v>
      </c>
      <c r="L949" s="34">
        <v>2400</v>
      </c>
      <c r="M949" s="35">
        <v>2800</v>
      </c>
    </row>
    <row r="950" spans="2:13" x14ac:dyDescent="0.2">
      <c r="B950" s="36" t="str">
        <f>IF($M$1="English",TitleTable!C$7,TitleTable!B$7)</f>
        <v>Torque</v>
      </c>
      <c r="C950" s="96" t="s">
        <v>268</v>
      </c>
      <c r="D950" s="99"/>
      <c r="E950" s="38"/>
      <c r="F950" s="38"/>
      <c r="G950" s="38"/>
      <c r="H950" s="38"/>
      <c r="I950" s="38"/>
      <c r="J950" s="38"/>
      <c r="K950" s="37"/>
      <c r="L950" s="37"/>
      <c r="M950" s="100"/>
    </row>
    <row r="951" spans="2:13" ht="15" x14ac:dyDescent="0.2">
      <c r="B951" s="39" t="str">
        <f>IF($M$1="English",TitleTable!C$8,TitleTable!B$8)</f>
        <v>Water outlet</v>
      </c>
      <c r="C951" s="162" t="s">
        <v>264</v>
      </c>
      <c r="D951" s="101"/>
      <c r="E951" s="40"/>
      <c r="F951" s="40"/>
      <c r="G951" s="40"/>
      <c r="H951" s="40"/>
      <c r="I951" s="40"/>
      <c r="J951" s="40"/>
      <c r="K951" s="40"/>
      <c r="L951" s="40"/>
      <c r="M951" s="102"/>
    </row>
    <row r="952" spans="2:13" ht="15" x14ac:dyDescent="0.2">
      <c r="B952" s="39" t="str">
        <f>IF($M$1="English",TitleTable!C$9,TitleTable!B$9)</f>
        <v>Gallary oil temperature</v>
      </c>
      <c r="C952" s="161" t="s">
        <v>264</v>
      </c>
      <c r="D952" s="101"/>
      <c r="E952" s="40"/>
      <c r="F952" s="40"/>
      <c r="G952" s="41"/>
      <c r="H952" s="40"/>
      <c r="I952" s="40"/>
      <c r="J952" s="40"/>
      <c r="K952" s="40"/>
      <c r="L952" s="40"/>
      <c r="M952" s="102"/>
    </row>
    <row r="953" spans="2:13" ht="15" thickBot="1" x14ac:dyDescent="0.25">
      <c r="B953" s="42" t="str">
        <f>IF($M$1="English",TitleTable!C$10,TitleTable!B$10)</f>
        <v>Oil pressure</v>
      </c>
      <c r="C953" s="49" t="s">
        <v>16</v>
      </c>
      <c r="D953" s="103"/>
      <c r="E953" s="43"/>
      <c r="F953" s="43"/>
      <c r="G953" s="43"/>
      <c r="H953" s="43"/>
      <c r="I953" s="44"/>
      <c r="J953" s="44"/>
      <c r="K953" s="43"/>
      <c r="L953" s="43"/>
      <c r="M953" s="104"/>
    </row>
    <row r="954" spans="2:13" ht="15" x14ac:dyDescent="0.2">
      <c r="B954" s="45" t="str">
        <f>IF($M$1="English",TitleTable!C$11,TitleTable!B$11)</f>
        <v>Room temperature</v>
      </c>
      <c r="C954" s="161" t="s">
        <v>264</v>
      </c>
      <c r="D954" s="105"/>
      <c r="E954" s="46"/>
      <c r="F954" s="46"/>
      <c r="G954" s="46"/>
      <c r="H954" s="46"/>
      <c r="I954" s="46"/>
      <c r="J954" s="46"/>
      <c r="K954" s="46"/>
      <c r="L954" s="46"/>
      <c r="M954" s="106"/>
    </row>
    <row r="955" spans="2:13" x14ac:dyDescent="0.2">
      <c r="B955" s="39" t="str">
        <f>IF($M$1="English",TitleTable!C$12,TitleTable!B$12)</f>
        <v>Relative humidity</v>
      </c>
      <c r="C955" s="47" t="s">
        <v>266</v>
      </c>
      <c r="D955" s="107"/>
      <c r="E955" s="48"/>
      <c r="F955" s="48"/>
      <c r="G955" s="48"/>
      <c r="H955" s="48"/>
      <c r="I955" s="48"/>
      <c r="J955" s="48"/>
      <c r="K955" s="48"/>
      <c r="L955" s="48"/>
      <c r="M955" s="108"/>
    </row>
    <row r="956" spans="2:13" ht="15" thickBot="1" x14ac:dyDescent="0.25">
      <c r="B956" s="42" t="str">
        <f>IF($M$1="English",TitleTable!C$13,TitleTable!B$13)</f>
        <v>Atmospheric pressure</v>
      </c>
      <c r="C956" s="49" t="s">
        <v>18</v>
      </c>
      <c r="D956" s="109"/>
      <c r="E956" s="50"/>
      <c r="F956" s="50"/>
      <c r="G956" s="50"/>
      <c r="H956" s="50"/>
      <c r="I956" s="50"/>
      <c r="J956" s="50"/>
      <c r="K956" s="50"/>
      <c r="L956" s="50"/>
      <c r="M956" s="110"/>
    </row>
    <row r="957" spans="2:13" ht="15" thickBot="1" x14ac:dyDescent="0.25">
      <c r="B957" s="51" t="str">
        <f>IF($M$1="English",TitleTable!C$14,TitleTable!B$14)</f>
        <v>Absolute humidity</v>
      </c>
      <c r="C957" s="97" t="s">
        <v>0</v>
      </c>
      <c r="D957" s="111">
        <f>D954+273.15</f>
        <v>273.14999999999998</v>
      </c>
      <c r="E957" s="52">
        <f t="shared" ref="E957:M957" si="216">E954+273.15</f>
        <v>273.14999999999998</v>
      </c>
      <c r="F957" s="52">
        <f t="shared" si="216"/>
        <v>273.14999999999998</v>
      </c>
      <c r="G957" s="52">
        <f t="shared" si="216"/>
        <v>273.14999999999998</v>
      </c>
      <c r="H957" s="52">
        <f t="shared" si="216"/>
        <v>273.14999999999998</v>
      </c>
      <c r="I957" s="52">
        <f t="shared" si="216"/>
        <v>273.14999999999998</v>
      </c>
      <c r="J957" s="52">
        <f t="shared" si="216"/>
        <v>273.14999999999998</v>
      </c>
      <c r="K957" s="52">
        <f t="shared" si="216"/>
        <v>273.14999999999998</v>
      </c>
      <c r="L957" s="52">
        <f t="shared" si="216"/>
        <v>273.14999999999998</v>
      </c>
      <c r="M957" s="112">
        <f t="shared" si="216"/>
        <v>273.14999999999998</v>
      </c>
    </row>
    <row r="958" spans="2:13" ht="16.5" x14ac:dyDescent="0.2">
      <c r="B958" s="53" t="str">
        <f>IF($M$1="English",TitleTable!C$15,TitleTable!B$15)</f>
        <v>Air density</v>
      </c>
      <c r="C958" s="54" t="s">
        <v>267</v>
      </c>
      <c r="D958" s="113" t="e">
        <f>(1.2931*273.15/(D957))*(D956/1013.25)*(1-0.378*(D955/100)*(EXP(-6096.9385*(D957)^-1+21.2409642-2.711193*10^-2*(D957)+1.673952*10^-5*(D957)^2+2.433502*LN((D957))))/100/D956)</f>
        <v>#DIV/0!</v>
      </c>
      <c r="E958" s="55" t="e">
        <f t="shared" ref="E958:M958" si="217">(1.2931*273.15/(E957))*(E956/1013.25)*(1-0.378*(E955/100)*(EXP(-6096.9385*(E957)^-1+21.2409642-2.711193*10^-2*(E957)+1.673952*10^-5*(E957)^2+2.433502*LN((E957))))/100/E956)</f>
        <v>#DIV/0!</v>
      </c>
      <c r="F958" s="55" t="e">
        <f t="shared" si="217"/>
        <v>#DIV/0!</v>
      </c>
      <c r="G958" s="55" t="e">
        <f t="shared" si="217"/>
        <v>#DIV/0!</v>
      </c>
      <c r="H958" s="55" t="e">
        <f t="shared" si="217"/>
        <v>#DIV/0!</v>
      </c>
      <c r="I958" s="55" t="e">
        <f t="shared" si="217"/>
        <v>#DIV/0!</v>
      </c>
      <c r="J958" s="55" t="e">
        <f t="shared" si="217"/>
        <v>#DIV/0!</v>
      </c>
      <c r="K958" s="55" t="e">
        <f t="shared" si="217"/>
        <v>#DIV/0!</v>
      </c>
      <c r="L958" s="55" t="e">
        <f t="shared" si="217"/>
        <v>#DIV/0!</v>
      </c>
      <c r="M958" s="114" t="e">
        <f t="shared" si="217"/>
        <v>#DIV/0!</v>
      </c>
    </row>
    <row r="959" spans="2:13" ht="15.75" thickBot="1" x14ac:dyDescent="0.2">
      <c r="B959" s="56" t="str">
        <f>IF($M$1="English",TitleTable!C$16,TitleTable!B$16)</f>
        <v>Adjusted torque by air density</v>
      </c>
      <c r="C959" s="98" t="s">
        <v>34</v>
      </c>
      <c r="D959" s="115" t="e">
        <f t="shared" ref="D959:M959" si="218">((1.175-D958)*IF(OR($K948=80,$K948="80℃"),D$8,D$7))+D950</f>
        <v>#DIV/0!</v>
      </c>
      <c r="E959" s="57" t="e">
        <f t="shared" si="218"/>
        <v>#DIV/0!</v>
      </c>
      <c r="F959" s="57" t="e">
        <f t="shared" si="218"/>
        <v>#DIV/0!</v>
      </c>
      <c r="G959" s="57" t="e">
        <f t="shared" si="218"/>
        <v>#DIV/0!</v>
      </c>
      <c r="H959" s="57" t="e">
        <f t="shared" si="218"/>
        <v>#DIV/0!</v>
      </c>
      <c r="I959" s="57" t="e">
        <f t="shared" si="218"/>
        <v>#DIV/0!</v>
      </c>
      <c r="J959" s="57" t="e">
        <f t="shared" si="218"/>
        <v>#DIV/0!</v>
      </c>
      <c r="K959" s="57" t="e">
        <f t="shared" si="218"/>
        <v>#DIV/0!</v>
      </c>
      <c r="L959" s="57" t="e">
        <f t="shared" si="218"/>
        <v>#DIV/0!</v>
      </c>
      <c r="M959" s="116" t="e">
        <f t="shared" si="218"/>
        <v>#DIV/0!</v>
      </c>
    </row>
    <row r="960" spans="2:13" x14ac:dyDescent="0.2">
      <c r="B960" s="11"/>
      <c r="C960" s="11"/>
      <c r="D960" s="11"/>
      <c r="E960" s="11"/>
      <c r="F960" s="11"/>
      <c r="G960" s="11"/>
      <c r="H960" s="11"/>
      <c r="I960" s="11"/>
      <c r="J960" s="11"/>
      <c r="K960" s="11"/>
      <c r="L960" s="11"/>
      <c r="M960" s="11"/>
    </row>
    <row r="961" spans="2:13" ht="15.75" thickBot="1" x14ac:dyDescent="0.3">
      <c r="B961" s="9" t="s">
        <v>194</v>
      </c>
      <c r="C961" s="26" t="str">
        <f>IF($M$1="English",TitleTable!C$5,TitleTable!B$5)</f>
        <v>Oil:</v>
      </c>
      <c r="D961" s="28" t="str">
        <f>D948</f>
        <v>JASO BC</v>
      </c>
      <c r="E961" s="28"/>
      <c r="F961" s="26" t="str">
        <f>IF($M$1="English",TitleTable!C$18,TitleTable!B$18)</f>
        <v>Date:</v>
      </c>
      <c r="G961" s="29"/>
      <c r="H961" s="30"/>
      <c r="I961" s="26" t="str">
        <f>IF($M$1="English",TitleTable!C$21,TitleTable!B$21)</f>
        <v>Oil temperature</v>
      </c>
      <c r="K961" s="27">
        <v>80</v>
      </c>
      <c r="L961" s="94" t="s">
        <v>106</v>
      </c>
      <c r="M961" s="31" t="str">
        <f>IF(OR(MAX(D965:M965)&gt;81,MIN(D965:M965)&lt;79),"O/Temp error","")</f>
        <v>O/Temp error</v>
      </c>
    </row>
    <row r="962" spans="2:13" ht="15" thickBot="1" x14ac:dyDescent="0.25">
      <c r="B962" s="58" t="str">
        <f>IF($M$1="English",TitleTable!C$6,TitleTable!B$6)</f>
        <v>Speed</v>
      </c>
      <c r="C962" s="117" t="s">
        <v>35</v>
      </c>
      <c r="D962" s="59">
        <v>650</v>
      </c>
      <c r="E962" s="60">
        <v>800</v>
      </c>
      <c r="F962" s="60">
        <v>1000</v>
      </c>
      <c r="G962" s="60">
        <v>1200</v>
      </c>
      <c r="H962" s="60">
        <v>1400</v>
      </c>
      <c r="I962" s="60">
        <v>1600</v>
      </c>
      <c r="J962" s="60">
        <v>1800</v>
      </c>
      <c r="K962" s="60">
        <v>2000</v>
      </c>
      <c r="L962" s="60">
        <v>2400</v>
      </c>
      <c r="M962" s="61">
        <v>2800</v>
      </c>
    </row>
    <row r="963" spans="2:13" x14ac:dyDescent="0.2">
      <c r="B963" s="62" t="str">
        <f>IF($M$1="English",TitleTable!C$7,TitleTable!B$7)</f>
        <v>Torque</v>
      </c>
      <c r="C963" s="118" t="s">
        <v>268</v>
      </c>
      <c r="D963" s="99"/>
      <c r="E963" s="38"/>
      <c r="F963" s="38"/>
      <c r="G963" s="38"/>
      <c r="H963" s="38"/>
      <c r="I963" s="38"/>
      <c r="J963" s="38"/>
      <c r="K963" s="37"/>
      <c r="L963" s="37"/>
      <c r="M963" s="100"/>
    </row>
    <row r="964" spans="2:13" x14ac:dyDescent="0.2">
      <c r="B964" s="63" t="str">
        <f>IF($M$1="English",TitleTable!C$8,TitleTable!B$8)</f>
        <v>Water outlet</v>
      </c>
      <c r="C964" s="67" t="s">
        <v>263</v>
      </c>
      <c r="D964" s="101"/>
      <c r="E964" s="40"/>
      <c r="F964" s="40"/>
      <c r="G964" s="40"/>
      <c r="H964" s="40"/>
      <c r="I964" s="40"/>
      <c r="J964" s="40"/>
      <c r="K964" s="40"/>
      <c r="L964" s="40"/>
      <c r="M964" s="102"/>
    </row>
    <row r="965" spans="2:13" x14ac:dyDescent="0.2">
      <c r="B965" s="63" t="str">
        <f>IF($M$1="English",TitleTable!C$9,TitleTable!B$9)</f>
        <v>Gallary oil temperature</v>
      </c>
      <c r="C965" s="67" t="s">
        <v>263</v>
      </c>
      <c r="D965" s="101"/>
      <c r="E965" s="40"/>
      <c r="F965" s="40"/>
      <c r="G965" s="41"/>
      <c r="H965" s="40"/>
      <c r="I965" s="40"/>
      <c r="J965" s="40"/>
      <c r="K965" s="40"/>
      <c r="L965" s="40"/>
      <c r="M965" s="102"/>
    </row>
    <row r="966" spans="2:13" ht="15" thickBot="1" x14ac:dyDescent="0.25">
      <c r="B966" s="64" t="str">
        <f>IF($M$1="English",TitleTable!C$10,TitleTable!B$10)</f>
        <v>Oil pressure</v>
      </c>
      <c r="C966" s="68" t="s">
        <v>15</v>
      </c>
      <c r="D966" s="103"/>
      <c r="E966" s="43"/>
      <c r="F966" s="43"/>
      <c r="G966" s="43"/>
      <c r="H966" s="43"/>
      <c r="I966" s="44"/>
      <c r="J966" s="44"/>
      <c r="K966" s="43"/>
      <c r="L966" s="43"/>
      <c r="M966" s="104"/>
    </row>
    <row r="967" spans="2:13" x14ac:dyDescent="0.2">
      <c r="B967" s="65" t="str">
        <f>IF($M$1="English",TitleTable!C$11,TitleTable!B$11)</f>
        <v>Room temperature</v>
      </c>
      <c r="C967" s="66" t="s">
        <v>263</v>
      </c>
      <c r="D967" s="105"/>
      <c r="E967" s="46"/>
      <c r="F967" s="46"/>
      <c r="G967" s="46"/>
      <c r="H967" s="46"/>
      <c r="I967" s="46"/>
      <c r="J967" s="46"/>
      <c r="K967" s="46"/>
      <c r="L967" s="46"/>
      <c r="M967" s="106"/>
    </row>
    <row r="968" spans="2:13" x14ac:dyDescent="0.2">
      <c r="B968" s="63" t="str">
        <f>IF($M$1="English",TitleTable!C$12,TitleTable!B$12)</f>
        <v>Relative humidity</v>
      </c>
      <c r="C968" s="67" t="s">
        <v>265</v>
      </c>
      <c r="D968" s="107"/>
      <c r="E968" s="48"/>
      <c r="F968" s="48"/>
      <c r="G968" s="48"/>
      <c r="H968" s="48"/>
      <c r="I968" s="48"/>
      <c r="J968" s="48"/>
      <c r="K968" s="48"/>
      <c r="L968" s="48"/>
      <c r="M968" s="108"/>
    </row>
    <row r="969" spans="2:13" ht="15" thickBot="1" x14ac:dyDescent="0.25">
      <c r="B969" s="64" t="str">
        <f>IF($M$1="English",TitleTable!C$13,TitleTable!B$13)</f>
        <v>Atmospheric pressure</v>
      </c>
      <c r="C969" s="68" t="s">
        <v>17</v>
      </c>
      <c r="D969" s="109"/>
      <c r="E969" s="50"/>
      <c r="F969" s="50"/>
      <c r="G969" s="50"/>
      <c r="H969" s="50"/>
      <c r="I969" s="50"/>
      <c r="J969" s="50"/>
      <c r="K969" s="50"/>
      <c r="L969" s="50"/>
      <c r="M969" s="110"/>
    </row>
    <row r="970" spans="2:13" ht="15" thickBot="1" x14ac:dyDescent="0.25">
      <c r="B970" s="51" t="str">
        <f>IF($M$1="English",TitleTable!C$14,TitleTable!B$14)</f>
        <v>Absolute humidity</v>
      </c>
      <c r="C970" s="97" t="s">
        <v>19</v>
      </c>
      <c r="D970" s="111">
        <f>D967+273.15</f>
        <v>273.14999999999998</v>
      </c>
      <c r="E970" s="52">
        <f t="shared" ref="E970:M970" si="219">E967+273.15</f>
        <v>273.14999999999998</v>
      </c>
      <c r="F970" s="52">
        <f t="shared" si="219"/>
        <v>273.14999999999998</v>
      </c>
      <c r="G970" s="52">
        <f t="shared" si="219"/>
        <v>273.14999999999998</v>
      </c>
      <c r="H970" s="52">
        <f t="shared" si="219"/>
        <v>273.14999999999998</v>
      </c>
      <c r="I970" s="52">
        <f t="shared" si="219"/>
        <v>273.14999999999998</v>
      </c>
      <c r="J970" s="52">
        <f t="shared" si="219"/>
        <v>273.14999999999998</v>
      </c>
      <c r="K970" s="52">
        <f t="shared" si="219"/>
        <v>273.14999999999998</v>
      </c>
      <c r="L970" s="52">
        <f t="shared" si="219"/>
        <v>273.14999999999998</v>
      </c>
      <c r="M970" s="112">
        <f t="shared" si="219"/>
        <v>273.14999999999998</v>
      </c>
    </row>
    <row r="971" spans="2:13" ht="16.5" x14ac:dyDescent="0.2">
      <c r="B971" s="53" t="str">
        <f>IF($M$1="English",TitleTable!C$15,TitleTable!B$15)</f>
        <v>Air density</v>
      </c>
      <c r="C971" s="54" t="s">
        <v>269</v>
      </c>
      <c r="D971" s="113" t="e">
        <f>(1.2931*273.15/(D970))*(D969/1013.25)*(1-0.378*(D968/100)*(EXP(-6096.9385*(D970)^-1+21.2409642-2.711193*10^-2*(D970)+1.673952*10^-5*(D970)^2+2.433502*LN((D970))))/100/D969)</f>
        <v>#DIV/0!</v>
      </c>
      <c r="E971" s="55" t="e">
        <f t="shared" ref="E971:M971" si="220">(1.2931*273.15/(E970))*(E969/1013.25)*(1-0.378*(E968/100)*(EXP(-6096.9385*(E970)^-1+21.2409642-2.711193*10^-2*(E970)+1.673952*10^-5*(E970)^2+2.433502*LN((E970))))/100/E969)</f>
        <v>#DIV/0!</v>
      </c>
      <c r="F971" s="55" t="e">
        <f t="shared" si="220"/>
        <v>#DIV/0!</v>
      </c>
      <c r="G971" s="55" t="e">
        <f t="shared" si="220"/>
        <v>#DIV/0!</v>
      </c>
      <c r="H971" s="55" t="e">
        <f t="shared" si="220"/>
        <v>#DIV/0!</v>
      </c>
      <c r="I971" s="55" t="e">
        <f t="shared" si="220"/>
        <v>#DIV/0!</v>
      </c>
      <c r="J971" s="55" t="e">
        <f t="shared" si="220"/>
        <v>#DIV/0!</v>
      </c>
      <c r="K971" s="55" t="e">
        <f t="shared" si="220"/>
        <v>#DIV/0!</v>
      </c>
      <c r="L971" s="55" t="e">
        <f t="shared" si="220"/>
        <v>#DIV/0!</v>
      </c>
      <c r="M971" s="114" t="e">
        <f t="shared" si="220"/>
        <v>#DIV/0!</v>
      </c>
    </row>
    <row r="972" spans="2:13" ht="15.75" thickBot="1" x14ac:dyDescent="0.2">
      <c r="B972" s="56" t="str">
        <f>IF($M$1="English",TitleTable!C$16,TitleTable!B$16)</f>
        <v>Adjusted torque by air density</v>
      </c>
      <c r="C972" s="98" t="s">
        <v>34</v>
      </c>
      <c r="D972" s="115" t="e">
        <f t="shared" ref="D972:M972" si="221">((1.175-D971)*IF(OR($K961=80,$K961="80℃"),D$8,D$7))+D963</f>
        <v>#DIV/0!</v>
      </c>
      <c r="E972" s="57" t="e">
        <f t="shared" si="221"/>
        <v>#DIV/0!</v>
      </c>
      <c r="F972" s="57" t="e">
        <f t="shared" si="221"/>
        <v>#DIV/0!</v>
      </c>
      <c r="G972" s="57" t="e">
        <f t="shared" si="221"/>
        <v>#DIV/0!</v>
      </c>
      <c r="H972" s="57" t="e">
        <f t="shared" si="221"/>
        <v>#DIV/0!</v>
      </c>
      <c r="I972" s="57" t="e">
        <f t="shared" si="221"/>
        <v>#DIV/0!</v>
      </c>
      <c r="J972" s="57" t="e">
        <f t="shared" si="221"/>
        <v>#DIV/0!</v>
      </c>
      <c r="K972" s="57" t="e">
        <f t="shared" si="221"/>
        <v>#DIV/0!</v>
      </c>
      <c r="L972" s="57" t="e">
        <f t="shared" si="221"/>
        <v>#DIV/0!</v>
      </c>
      <c r="M972" s="116" t="e">
        <f t="shared" si="221"/>
        <v>#DIV/0!</v>
      </c>
    </row>
    <row r="974" spans="2:13" ht="15.75" thickBot="1" x14ac:dyDescent="0.3">
      <c r="B974" s="9" t="s">
        <v>196</v>
      </c>
      <c r="C974" s="26" t="str">
        <f>IF($M$1="English",TitleTable!C$5,TitleTable!B$5)</f>
        <v>Oil:</v>
      </c>
      <c r="D974" s="78"/>
      <c r="E974" s="28"/>
      <c r="F974" s="26" t="str">
        <f>IF($M$1="English",TitleTable!C$18,TitleTable!B$18)</f>
        <v>Date:</v>
      </c>
      <c r="G974" s="29"/>
      <c r="H974" s="30"/>
      <c r="I974" s="26" t="str">
        <f>IF($M$1="English",TitleTable!C$21,TitleTable!B$21)</f>
        <v>Oil temperature</v>
      </c>
      <c r="K974" s="27">
        <v>50</v>
      </c>
      <c r="L974" s="94" t="s">
        <v>106</v>
      </c>
      <c r="M974" s="31" t="str">
        <f>IF(OR(MAX(D978:M978)&gt;51,MIN(D978:M978)&lt;49),"O/Temp error","")</f>
        <v>O/Temp error</v>
      </c>
    </row>
    <row r="975" spans="2:13" ht="15" thickBot="1" x14ac:dyDescent="0.25">
      <c r="B975" s="32" t="str">
        <f>IF($M$1="English",TitleTable!C$6,TitleTable!B$6)</f>
        <v>Speed</v>
      </c>
      <c r="C975" s="95" t="s">
        <v>36</v>
      </c>
      <c r="D975" s="33">
        <v>650</v>
      </c>
      <c r="E975" s="34">
        <v>800</v>
      </c>
      <c r="F975" s="34">
        <v>1000</v>
      </c>
      <c r="G975" s="34">
        <v>1200</v>
      </c>
      <c r="H975" s="34">
        <v>1400</v>
      </c>
      <c r="I975" s="34">
        <v>1600</v>
      </c>
      <c r="J975" s="34">
        <v>1800</v>
      </c>
      <c r="K975" s="34">
        <v>2000</v>
      </c>
      <c r="L975" s="34">
        <v>2400</v>
      </c>
      <c r="M975" s="35">
        <v>2800</v>
      </c>
    </row>
    <row r="976" spans="2:13" x14ac:dyDescent="0.2">
      <c r="B976" s="36" t="str">
        <f>IF($M$1="English",TitleTable!C$7,TitleTable!B$7)</f>
        <v>Torque</v>
      </c>
      <c r="C976" s="96" t="s">
        <v>268</v>
      </c>
      <c r="D976" s="99"/>
      <c r="E976" s="38"/>
      <c r="F976" s="38"/>
      <c r="G976" s="38"/>
      <c r="H976" s="38"/>
      <c r="I976" s="38"/>
      <c r="J976" s="38"/>
      <c r="K976" s="37"/>
      <c r="L976" s="37"/>
      <c r="M976" s="100"/>
    </row>
    <row r="977" spans="2:13" ht="15" x14ac:dyDescent="0.2">
      <c r="B977" s="39" t="str">
        <f>IF($M$1="English",TitleTable!C$8,TitleTable!B$8)</f>
        <v>Water outlet</v>
      </c>
      <c r="C977" s="162" t="s">
        <v>264</v>
      </c>
      <c r="D977" s="101"/>
      <c r="E977" s="40"/>
      <c r="F977" s="40"/>
      <c r="G977" s="40"/>
      <c r="H977" s="40"/>
      <c r="I977" s="40"/>
      <c r="J977" s="40"/>
      <c r="K977" s="40"/>
      <c r="L977" s="40"/>
      <c r="M977" s="102"/>
    </row>
    <row r="978" spans="2:13" ht="15" x14ac:dyDescent="0.2">
      <c r="B978" s="39" t="str">
        <f>IF($M$1="English",TitleTable!C$9,TitleTable!B$9)</f>
        <v>Gallary oil temperature</v>
      </c>
      <c r="C978" s="161" t="s">
        <v>264</v>
      </c>
      <c r="D978" s="101"/>
      <c r="E978" s="40"/>
      <c r="F978" s="40"/>
      <c r="G978" s="41"/>
      <c r="H978" s="40"/>
      <c r="I978" s="40"/>
      <c r="J978" s="40"/>
      <c r="K978" s="40"/>
      <c r="L978" s="40"/>
      <c r="M978" s="102"/>
    </row>
    <row r="979" spans="2:13" ht="15" thickBot="1" x14ac:dyDescent="0.25">
      <c r="B979" s="42" t="str">
        <f>IF($M$1="English",TitleTable!C$10,TitleTable!B$10)</f>
        <v>Oil pressure</v>
      </c>
      <c r="C979" s="49" t="s">
        <v>16</v>
      </c>
      <c r="D979" s="103"/>
      <c r="E979" s="43"/>
      <c r="F979" s="43"/>
      <c r="G979" s="43"/>
      <c r="H979" s="43"/>
      <c r="I979" s="44"/>
      <c r="J979" s="44"/>
      <c r="K979" s="43"/>
      <c r="L979" s="43"/>
      <c r="M979" s="104"/>
    </row>
    <row r="980" spans="2:13" ht="15" x14ac:dyDescent="0.2">
      <c r="B980" s="45" t="str">
        <f>IF($M$1="English",TitleTable!C$11,TitleTable!B$11)</f>
        <v>Room temperature</v>
      </c>
      <c r="C980" s="161" t="s">
        <v>264</v>
      </c>
      <c r="D980" s="105"/>
      <c r="E980" s="46"/>
      <c r="F980" s="46"/>
      <c r="G980" s="46"/>
      <c r="H980" s="46"/>
      <c r="I980" s="46"/>
      <c r="J980" s="46"/>
      <c r="K980" s="46"/>
      <c r="L980" s="46"/>
      <c r="M980" s="106"/>
    </row>
    <row r="981" spans="2:13" x14ac:dyDescent="0.2">
      <c r="B981" s="39" t="str">
        <f>IF($M$1="English",TitleTable!C$12,TitleTable!B$12)</f>
        <v>Relative humidity</v>
      </c>
      <c r="C981" s="47" t="s">
        <v>266</v>
      </c>
      <c r="D981" s="107"/>
      <c r="E981" s="48"/>
      <c r="F981" s="48"/>
      <c r="G981" s="48"/>
      <c r="H981" s="48"/>
      <c r="I981" s="48"/>
      <c r="J981" s="48"/>
      <c r="K981" s="48"/>
      <c r="L981" s="48"/>
      <c r="M981" s="108"/>
    </row>
    <row r="982" spans="2:13" ht="15" thickBot="1" x14ac:dyDescent="0.25">
      <c r="B982" s="42" t="str">
        <f>IF($M$1="English",TitleTable!C$13,TitleTable!B$13)</f>
        <v>Atmospheric pressure</v>
      </c>
      <c r="C982" s="49" t="s">
        <v>18</v>
      </c>
      <c r="D982" s="109"/>
      <c r="E982" s="50"/>
      <c r="F982" s="50"/>
      <c r="G982" s="50"/>
      <c r="H982" s="50"/>
      <c r="I982" s="50"/>
      <c r="J982" s="50"/>
      <c r="K982" s="50"/>
      <c r="L982" s="50"/>
      <c r="M982" s="110"/>
    </row>
    <row r="983" spans="2:13" ht="15" thickBot="1" x14ac:dyDescent="0.25">
      <c r="B983" s="51" t="str">
        <f>IF($M$1="English",TitleTable!C$14,TitleTable!B$14)</f>
        <v>Absolute humidity</v>
      </c>
      <c r="C983" s="97" t="s">
        <v>0</v>
      </c>
      <c r="D983" s="111">
        <f>D980+273.15</f>
        <v>273.14999999999998</v>
      </c>
      <c r="E983" s="52">
        <f t="shared" ref="E983:M983" si="222">E980+273.15</f>
        <v>273.14999999999998</v>
      </c>
      <c r="F983" s="52">
        <f t="shared" si="222"/>
        <v>273.14999999999998</v>
      </c>
      <c r="G983" s="52">
        <f t="shared" si="222"/>
        <v>273.14999999999998</v>
      </c>
      <c r="H983" s="52">
        <f t="shared" si="222"/>
        <v>273.14999999999998</v>
      </c>
      <c r="I983" s="52">
        <f t="shared" si="222"/>
        <v>273.14999999999998</v>
      </c>
      <c r="J983" s="52">
        <f t="shared" si="222"/>
        <v>273.14999999999998</v>
      </c>
      <c r="K983" s="52">
        <f t="shared" si="222"/>
        <v>273.14999999999998</v>
      </c>
      <c r="L983" s="52">
        <f t="shared" si="222"/>
        <v>273.14999999999998</v>
      </c>
      <c r="M983" s="112">
        <f t="shared" si="222"/>
        <v>273.14999999999998</v>
      </c>
    </row>
    <row r="984" spans="2:13" ht="16.5" x14ac:dyDescent="0.2">
      <c r="B984" s="53" t="str">
        <f>IF($M$1="English",TitleTable!C$15,TitleTable!B$15)</f>
        <v>Air density</v>
      </c>
      <c r="C984" s="54" t="s">
        <v>267</v>
      </c>
      <c r="D984" s="113" t="e">
        <f>(1.2931*273.15/(D983))*(D982/1013.25)*(1-0.378*(D981/100)*(EXP(-6096.9385*(D983)^-1+21.2409642-2.711193*10^-2*(D983)+1.673952*10^-5*(D983)^2+2.433502*LN((D983))))/100/D982)</f>
        <v>#DIV/0!</v>
      </c>
      <c r="E984" s="55" t="e">
        <f t="shared" ref="E984:M984" si="223">(1.2931*273.15/(E983))*(E982/1013.25)*(1-0.378*(E981/100)*(EXP(-6096.9385*(E983)^-1+21.2409642-2.711193*10^-2*(E983)+1.673952*10^-5*(E983)^2+2.433502*LN((E983))))/100/E982)</f>
        <v>#DIV/0!</v>
      </c>
      <c r="F984" s="55" t="e">
        <f t="shared" si="223"/>
        <v>#DIV/0!</v>
      </c>
      <c r="G984" s="55" t="e">
        <f t="shared" si="223"/>
        <v>#DIV/0!</v>
      </c>
      <c r="H984" s="55" t="e">
        <f t="shared" si="223"/>
        <v>#DIV/0!</v>
      </c>
      <c r="I984" s="55" t="e">
        <f t="shared" si="223"/>
        <v>#DIV/0!</v>
      </c>
      <c r="J984" s="55" t="e">
        <f t="shared" si="223"/>
        <v>#DIV/0!</v>
      </c>
      <c r="K984" s="55" t="e">
        <f t="shared" si="223"/>
        <v>#DIV/0!</v>
      </c>
      <c r="L984" s="55" t="e">
        <f t="shared" si="223"/>
        <v>#DIV/0!</v>
      </c>
      <c r="M984" s="114" t="e">
        <f t="shared" si="223"/>
        <v>#DIV/0!</v>
      </c>
    </row>
    <row r="985" spans="2:13" ht="15.75" thickBot="1" x14ac:dyDescent="0.2">
      <c r="B985" s="56" t="str">
        <f>IF($M$1="English",TitleTable!C$16,TitleTable!B$16)</f>
        <v>Adjusted torque by air density</v>
      </c>
      <c r="C985" s="98" t="s">
        <v>34</v>
      </c>
      <c r="D985" s="115" t="e">
        <f t="shared" ref="D985:M985" si="224">((1.175-D984)*IF(OR($K974=80,$K974="80℃"),D$8,D$7))+D976</f>
        <v>#DIV/0!</v>
      </c>
      <c r="E985" s="57" t="e">
        <f t="shared" si="224"/>
        <v>#DIV/0!</v>
      </c>
      <c r="F985" s="57" t="e">
        <f t="shared" si="224"/>
        <v>#DIV/0!</v>
      </c>
      <c r="G985" s="57" t="e">
        <f t="shared" si="224"/>
        <v>#DIV/0!</v>
      </c>
      <c r="H985" s="57" t="e">
        <f t="shared" si="224"/>
        <v>#DIV/0!</v>
      </c>
      <c r="I985" s="57" t="e">
        <f t="shared" si="224"/>
        <v>#DIV/0!</v>
      </c>
      <c r="J985" s="57" t="e">
        <f t="shared" si="224"/>
        <v>#DIV/0!</v>
      </c>
      <c r="K985" s="57" t="e">
        <f t="shared" si="224"/>
        <v>#DIV/0!</v>
      </c>
      <c r="L985" s="57" t="e">
        <f t="shared" si="224"/>
        <v>#DIV/0!</v>
      </c>
      <c r="M985" s="116" t="e">
        <f t="shared" si="224"/>
        <v>#DIV/0!</v>
      </c>
    </row>
    <row r="986" spans="2:13" x14ac:dyDescent="0.2">
      <c r="B986" s="11"/>
      <c r="C986" s="11"/>
      <c r="D986" s="11"/>
      <c r="E986" s="11"/>
      <c r="F986" s="11"/>
      <c r="G986" s="11"/>
      <c r="H986" s="11"/>
      <c r="I986" s="11"/>
      <c r="J986" s="11"/>
      <c r="K986" s="11"/>
      <c r="L986" s="11"/>
      <c r="M986" s="11"/>
    </row>
    <row r="987" spans="2:13" ht="15.75" thickBot="1" x14ac:dyDescent="0.3">
      <c r="B987" s="9" t="s">
        <v>198</v>
      </c>
      <c r="C987" s="26" t="str">
        <f>IF($M$1="English",TitleTable!C$5,TitleTable!B$5)</f>
        <v>Oil:</v>
      </c>
      <c r="D987" s="28">
        <f>D974</f>
        <v>0</v>
      </c>
      <c r="E987" s="28"/>
      <c r="F987" s="26" t="str">
        <f>IF($M$1="English",TitleTable!C$18,TitleTable!B$18)</f>
        <v>Date:</v>
      </c>
      <c r="G987" s="29"/>
      <c r="H987" s="30"/>
      <c r="I987" s="26" t="str">
        <f>IF($M$1="English",TitleTable!C$21,TitleTable!B$21)</f>
        <v>Oil temperature</v>
      </c>
      <c r="K987" s="27">
        <v>80</v>
      </c>
      <c r="L987" s="94" t="s">
        <v>106</v>
      </c>
      <c r="M987" s="31" t="str">
        <f>IF(OR(MAX(D991:M991)&gt;81,MIN(D991:M991)&lt;79),"O/Temp error","")</f>
        <v>O/Temp error</v>
      </c>
    </row>
    <row r="988" spans="2:13" ht="15" thickBot="1" x14ac:dyDescent="0.25">
      <c r="B988" s="58" t="str">
        <f>IF($M$1="English",TitleTable!C$6,TitleTable!B$6)</f>
        <v>Speed</v>
      </c>
      <c r="C988" s="117" t="s">
        <v>35</v>
      </c>
      <c r="D988" s="59">
        <v>650</v>
      </c>
      <c r="E988" s="60">
        <v>800</v>
      </c>
      <c r="F988" s="60">
        <v>1000</v>
      </c>
      <c r="G988" s="60">
        <v>1200</v>
      </c>
      <c r="H988" s="60">
        <v>1400</v>
      </c>
      <c r="I988" s="60">
        <v>1600</v>
      </c>
      <c r="J988" s="60">
        <v>1800</v>
      </c>
      <c r="K988" s="60">
        <v>2000</v>
      </c>
      <c r="L988" s="60">
        <v>2400</v>
      </c>
      <c r="M988" s="61">
        <v>2800</v>
      </c>
    </row>
    <row r="989" spans="2:13" x14ac:dyDescent="0.2">
      <c r="B989" s="62" t="str">
        <f>IF($M$1="English",TitleTable!C$7,TitleTable!B$7)</f>
        <v>Torque</v>
      </c>
      <c r="C989" s="118" t="s">
        <v>268</v>
      </c>
      <c r="D989" s="99"/>
      <c r="E989" s="38"/>
      <c r="F989" s="38"/>
      <c r="G989" s="38"/>
      <c r="H989" s="38"/>
      <c r="I989" s="38"/>
      <c r="J989" s="38"/>
      <c r="K989" s="37"/>
      <c r="L989" s="37"/>
      <c r="M989" s="100"/>
    </row>
    <row r="990" spans="2:13" x14ac:dyDescent="0.2">
      <c r="B990" s="63" t="str">
        <f>IF($M$1="English",TitleTable!C$8,TitleTable!B$8)</f>
        <v>Water outlet</v>
      </c>
      <c r="C990" s="67" t="s">
        <v>263</v>
      </c>
      <c r="D990" s="101"/>
      <c r="E990" s="40"/>
      <c r="F990" s="40"/>
      <c r="G990" s="40"/>
      <c r="H990" s="40"/>
      <c r="I990" s="40"/>
      <c r="J990" s="40"/>
      <c r="K990" s="40"/>
      <c r="L990" s="40"/>
      <c r="M990" s="102"/>
    </row>
    <row r="991" spans="2:13" x14ac:dyDescent="0.2">
      <c r="B991" s="63" t="str">
        <f>IF($M$1="English",TitleTable!C$9,TitleTable!B$9)</f>
        <v>Gallary oil temperature</v>
      </c>
      <c r="C991" s="67" t="s">
        <v>263</v>
      </c>
      <c r="D991" s="101"/>
      <c r="E991" s="40"/>
      <c r="F991" s="40"/>
      <c r="G991" s="41"/>
      <c r="H991" s="40"/>
      <c r="I991" s="40"/>
      <c r="J991" s="40"/>
      <c r="K991" s="40"/>
      <c r="L991" s="40"/>
      <c r="M991" s="102"/>
    </row>
    <row r="992" spans="2:13" ht="15" thickBot="1" x14ac:dyDescent="0.25">
      <c r="B992" s="64" t="str">
        <f>IF($M$1="English",TitleTable!C$10,TitleTable!B$10)</f>
        <v>Oil pressure</v>
      </c>
      <c r="C992" s="68" t="s">
        <v>15</v>
      </c>
      <c r="D992" s="103"/>
      <c r="E992" s="43"/>
      <c r="F992" s="43"/>
      <c r="G992" s="43"/>
      <c r="H992" s="43"/>
      <c r="I992" s="44"/>
      <c r="J992" s="44"/>
      <c r="K992" s="43"/>
      <c r="L992" s="43"/>
      <c r="M992" s="104"/>
    </row>
    <row r="993" spans="2:13" x14ac:dyDescent="0.2">
      <c r="B993" s="65" t="str">
        <f>IF($M$1="English",TitleTable!C$11,TitleTable!B$11)</f>
        <v>Room temperature</v>
      </c>
      <c r="C993" s="66" t="s">
        <v>263</v>
      </c>
      <c r="D993" s="105"/>
      <c r="E993" s="46"/>
      <c r="F993" s="46"/>
      <c r="G993" s="46"/>
      <c r="H993" s="46"/>
      <c r="I993" s="46"/>
      <c r="J993" s="46"/>
      <c r="K993" s="46"/>
      <c r="L993" s="46"/>
      <c r="M993" s="106"/>
    </row>
    <row r="994" spans="2:13" x14ac:dyDescent="0.2">
      <c r="B994" s="63" t="str">
        <f>IF($M$1="English",TitleTable!C$12,TitleTable!B$12)</f>
        <v>Relative humidity</v>
      </c>
      <c r="C994" s="67" t="s">
        <v>265</v>
      </c>
      <c r="D994" s="107"/>
      <c r="E994" s="48"/>
      <c r="F994" s="48"/>
      <c r="G994" s="48"/>
      <c r="H994" s="48"/>
      <c r="I994" s="48"/>
      <c r="J994" s="48"/>
      <c r="K994" s="48"/>
      <c r="L994" s="48"/>
      <c r="M994" s="108"/>
    </row>
    <row r="995" spans="2:13" ht="15" thickBot="1" x14ac:dyDescent="0.25">
      <c r="B995" s="64" t="str">
        <f>IF($M$1="English",TitleTable!C$13,TitleTable!B$13)</f>
        <v>Atmospheric pressure</v>
      </c>
      <c r="C995" s="68" t="s">
        <v>17</v>
      </c>
      <c r="D995" s="109"/>
      <c r="E995" s="50"/>
      <c r="F995" s="50"/>
      <c r="G995" s="50"/>
      <c r="H995" s="50"/>
      <c r="I995" s="50"/>
      <c r="J995" s="50"/>
      <c r="K995" s="50"/>
      <c r="L995" s="50"/>
      <c r="M995" s="110"/>
    </row>
    <row r="996" spans="2:13" ht="15" thickBot="1" x14ac:dyDescent="0.25">
      <c r="B996" s="51" t="str">
        <f>IF($M$1="English",TitleTable!C$14,TitleTable!B$14)</f>
        <v>Absolute humidity</v>
      </c>
      <c r="C996" s="97" t="s">
        <v>19</v>
      </c>
      <c r="D996" s="111">
        <f>D993+273.15</f>
        <v>273.14999999999998</v>
      </c>
      <c r="E996" s="52">
        <f t="shared" ref="E996:M996" si="225">E993+273.15</f>
        <v>273.14999999999998</v>
      </c>
      <c r="F996" s="52">
        <f t="shared" si="225"/>
        <v>273.14999999999998</v>
      </c>
      <c r="G996" s="52">
        <f t="shared" si="225"/>
        <v>273.14999999999998</v>
      </c>
      <c r="H996" s="52">
        <f t="shared" si="225"/>
        <v>273.14999999999998</v>
      </c>
      <c r="I996" s="52">
        <f t="shared" si="225"/>
        <v>273.14999999999998</v>
      </c>
      <c r="J996" s="52">
        <f t="shared" si="225"/>
        <v>273.14999999999998</v>
      </c>
      <c r="K996" s="52">
        <f t="shared" si="225"/>
        <v>273.14999999999998</v>
      </c>
      <c r="L996" s="52">
        <f t="shared" si="225"/>
        <v>273.14999999999998</v>
      </c>
      <c r="M996" s="112">
        <f t="shared" si="225"/>
        <v>273.14999999999998</v>
      </c>
    </row>
    <row r="997" spans="2:13" ht="16.5" x14ac:dyDescent="0.2">
      <c r="B997" s="53" t="str">
        <f>IF($M$1="English",TitleTable!C$15,TitleTable!B$15)</f>
        <v>Air density</v>
      </c>
      <c r="C997" s="54" t="s">
        <v>269</v>
      </c>
      <c r="D997" s="113" t="e">
        <f>(1.2931*273.15/(D996))*(D995/1013.25)*(1-0.378*(D994/100)*(EXP(-6096.9385*(D996)^-1+21.2409642-2.711193*10^-2*(D996)+1.673952*10^-5*(D996)^2+2.433502*LN((D996))))/100/D995)</f>
        <v>#DIV/0!</v>
      </c>
      <c r="E997" s="55" t="e">
        <f t="shared" ref="E997:M997" si="226">(1.2931*273.15/(E996))*(E995/1013.25)*(1-0.378*(E994/100)*(EXP(-6096.9385*(E996)^-1+21.2409642-2.711193*10^-2*(E996)+1.673952*10^-5*(E996)^2+2.433502*LN((E996))))/100/E995)</f>
        <v>#DIV/0!</v>
      </c>
      <c r="F997" s="55" t="e">
        <f t="shared" si="226"/>
        <v>#DIV/0!</v>
      </c>
      <c r="G997" s="55" t="e">
        <f t="shared" si="226"/>
        <v>#DIV/0!</v>
      </c>
      <c r="H997" s="55" t="e">
        <f t="shared" si="226"/>
        <v>#DIV/0!</v>
      </c>
      <c r="I997" s="55" t="e">
        <f t="shared" si="226"/>
        <v>#DIV/0!</v>
      </c>
      <c r="J997" s="55" t="e">
        <f t="shared" si="226"/>
        <v>#DIV/0!</v>
      </c>
      <c r="K997" s="55" t="e">
        <f t="shared" si="226"/>
        <v>#DIV/0!</v>
      </c>
      <c r="L997" s="55" t="e">
        <f t="shared" si="226"/>
        <v>#DIV/0!</v>
      </c>
      <c r="M997" s="114" t="e">
        <f t="shared" si="226"/>
        <v>#DIV/0!</v>
      </c>
    </row>
    <row r="998" spans="2:13" ht="15.75" thickBot="1" x14ac:dyDescent="0.2">
      <c r="B998" s="56" t="str">
        <f>IF($M$1="English",TitleTable!C$16,TitleTable!B$16)</f>
        <v>Adjusted torque by air density</v>
      </c>
      <c r="C998" s="98" t="s">
        <v>34</v>
      </c>
      <c r="D998" s="115" t="e">
        <f t="shared" ref="D998:M998" si="227">((1.175-D997)*IF(OR($K987=80,$K987="80℃"),D$8,D$7))+D989</f>
        <v>#DIV/0!</v>
      </c>
      <c r="E998" s="57" t="e">
        <f t="shared" si="227"/>
        <v>#DIV/0!</v>
      </c>
      <c r="F998" s="57" t="e">
        <f t="shared" si="227"/>
        <v>#DIV/0!</v>
      </c>
      <c r="G998" s="57" t="e">
        <f t="shared" si="227"/>
        <v>#DIV/0!</v>
      </c>
      <c r="H998" s="57" t="e">
        <f t="shared" si="227"/>
        <v>#DIV/0!</v>
      </c>
      <c r="I998" s="57" t="e">
        <f t="shared" si="227"/>
        <v>#DIV/0!</v>
      </c>
      <c r="J998" s="57" t="e">
        <f t="shared" si="227"/>
        <v>#DIV/0!</v>
      </c>
      <c r="K998" s="57" t="e">
        <f t="shared" si="227"/>
        <v>#DIV/0!</v>
      </c>
      <c r="L998" s="57" t="e">
        <f t="shared" si="227"/>
        <v>#DIV/0!</v>
      </c>
      <c r="M998" s="116" t="e">
        <f t="shared" si="227"/>
        <v>#DIV/0!</v>
      </c>
    </row>
    <row r="1000" spans="2:13" ht="15.75" thickBot="1" x14ac:dyDescent="0.3">
      <c r="B1000" s="9" t="s">
        <v>200</v>
      </c>
      <c r="C1000" s="26" t="str">
        <f>IF($M$1="English",TitleTable!C$5,TitleTable!B$5)</f>
        <v>Oil:</v>
      </c>
      <c r="D1000" s="27" t="s">
        <v>1</v>
      </c>
      <c r="E1000" s="28"/>
      <c r="F1000" s="26" t="str">
        <f>IF($M$1="English",TitleTable!C$18,TitleTable!B$18)</f>
        <v>Date:</v>
      </c>
      <c r="G1000" s="29"/>
      <c r="H1000" s="30"/>
      <c r="I1000" s="26" t="str">
        <f>IF($M$1="English",TitleTable!C$21,TitleTable!B$21)</f>
        <v>Oil temperature</v>
      </c>
      <c r="K1000" s="27">
        <v>50</v>
      </c>
      <c r="L1000" s="94" t="s">
        <v>106</v>
      </c>
      <c r="M1000" s="31" t="str">
        <f>IF(OR(MAX(D1004:M1004)&gt;51,MIN(D1004:M1004)&lt;49),"O/Temp error","")</f>
        <v>O/Temp error</v>
      </c>
    </row>
    <row r="1001" spans="2:13" ht="15" thickBot="1" x14ac:dyDescent="0.25">
      <c r="B1001" s="32" t="str">
        <f>IF($M$1="English",TitleTable!C$6,TitleTable!B$6)</f>
        <v>Speed</v>
      </c>
      <c r="C1001" s="95" t="s">
        <v>36</v>
      </c>
      <c r="D1001" s="33">
        <v>650</v>
      </c>
      <c r="E1001" s="34">
        <v>800</v>
      </c>
      <c r="F1001" s="34">
        <v>1000</v>
      </c>
      <c r="G1001" s="34">
        <v>1200</v>
      </c>
      <c r="H1001" s="34">
        <v>1400</v>
      </c>
      <c r="I1001" s="34">
        <v>1600</v>
      </c>
      <c r="J1001" s="34">
        <v>1800</v>
      </c>
      <c r="K1001" s="34">
        <v>2000</v>
      </c>
      <c r="L1001" s="34">
        <v>2400</v>
      </c>
      <c r="M1001" s="35">
        <v>2800</v>
      </c>
    </row>
    <row r="1002" spans="2:13" x14ac:dyDescent="0.2">
      <c r="B1002" s="36" t="str">
        <f>IF($M$1="English",TitleTable!C$7,TitleTable!B$7)</f>
        <v>Torque</v>
      </c>
      <c r="C1002" s="96" t="s">
        <v>268</v>
      </c>
      <c r="D1002" s="99"/>
      <c r="E1002" s="38"/>
      <c r="F1002" s="38"/>
      <c r="G1002" s="38"/>
      <c r="H1002" s="38"/>
      <c r="I1002" s="38"/>
      <c r="J1002" s="38"/>
      <c r="K1002" s="37"/>
      <c r="L1002" s="37"/>
      <c r="M1002" s="100"/>
    </row>
    <row r="1003" spans="2:13" ht="15" x14ac:dyDescent="0.2">
      <c r="B1003" s="39" t="str">
        <f>IF($M$1="English",TitleTable!C$8,TitleTable!B$8)</f>
        <v>Water outlet</v>
      </c>
      <c r="C1003" s="162" t="s">
        <v>264</v>
      </c>
      <c r="D1003" s="101"/>
      <c r="E1003" s="40"/>
      <c r="F1003" s="40"/>
      <c r="G1003" s="40"/>
      <c r="H1003" s="40"/>
      <c r="I1003" s="40"/>
      <c r="J1003" s="40"/>
      <c r="K1003" s="40"/>
      <c r="L1003" s="40"/>
      <c r="M1003" s="102"/>
    </row>
    <row r="1004" spans="2:13" ht="15" x14ac:dyDescent="0.2">
      <c r="B1004" s="39" t="str">
        <f>IF($M$1="English",TitleTable!C$9,TitleTable!B$9)</f>
        <v>Gallary oil temperature</v>
      </c>
      <c r="C1004" s="161" t="s">
        <v>264</v>
      </c>
      <c r="D1004" s="101"/>
      <c r="E1004" s="40"/>
      <c r="F1004" s="40"/>
      <c r="G1004" s="41"/>
      <c r="H1004" s="40"/>
      <c r="I1004" s="40"/>
      <c r="J1004" s="40"/>
      <c r="K1004" s="40"/>
      <c r="L1004" s="40"/>
      <c r="M1004" s="102"/>
    </row>
    <row r="1005" spans="2:13" ht="15" thickBot="1" x14ac:dyDescent="0.25">
      <c r="B1005" s="42" t="str">
        <f>IF($M$1="English",TitleTable!C$10,TitleTable!B$10)</f>
        <v>Oil pressure</v>
      </c>
      <c r="C1005" s="49" t="s">
        <v>16</v>
      </c>
      <c r="D1005" s="103"/>
      <c r="E1005" s="43"/>
      <c r="F1005" s="43"/>
      <c r="G1005" s="43"/>
      <c r="H1005" s="43"/>
      <c r="I1005" s="44"/>
      <c r="J1005" s="44"/>
      <c r="K1005" s="43"/>
      <c r="L1005" s="43"/>
      <c r="M1005" s="104"/>
    </row>
    <row r="1006" spans="2:13" ht="15" x14ac:dyDescent="0.2">
      <c r="B1006" s="45" t="str">
        <f>IF($M$1="English",TitleTable!C$11,TitleTable!B$11)</f>
        <v>Room temperature</v>
      </c>
      <c r="C1006" s="161" t="s">
        <v>264</v>
      </c>
      <c r="D1006" s="105"/>
      <c r="E1006" s="46"/>
      <c r="F1006" s="46"/>
      <c r="G1006" s="46"/>
      <c r="H1006" s="46"/>
      <c r="I1006" s="46"/>
      <c r="J1006" s="46"/>
      <c r="K1006" s="46"/>
      <c r="L1006" s="46"/>
      <c r="M1006" s="106"/>
    </row>
    <row r="1007" spans="2:13" x14ac:dyDescent="0.2">
      <c r="B1007" s="39" t="str">
        <f>IF($M$1="English",TitleTable!C$12,TitleTable!B$12)</f>
        <v>Relative humidity</v>
      </c>
      <c r="C1007" s="47" t="s">
        <v>266</v>
      </c>
      <c r="D1007" s="107"/>
      <c r="E1007" s="48"/>
      <c r="F1007" s="48"/>
      <c r="G1007" s="48"/>
      <c r="H1007" s="48"/>
      <c r="I1007" s="48"/>
      <c r="J1007" s="48"/>
      <c r="K1007" s="48"/>
      <c r="L1007" s="48"/>
      <c r="M1007" s="108"/>
    </row>
    <row r="1008" spans="2:13" ht="15" thickBot="1" x14ac:dyDescent="0.25">
      <c r="B1008" s="42" t="str">
        <f>IF($M$1="English",TitleTable!C$13,TitleTable!B$13)</f>
        <v>Atmospheric pressure</v>
      </c>
      <c r="C1008" s="49" t="s">
        <v>18</v>
      </c>
      <c r="D1008" s="109"/>
      <c r="E1008" s="50"/>
      <c r="F1008" s="50"/>
      <c r="G1008" s="50"/>
      <c r="H1008" s="50"/>
      <c r="I1008" s="50"/>
      <c r="J1008" s="50"/>
      <c r="K1008" s="50"/>
      <c r="L1008" s="50"/>
      <c r="M1008" s="110"/>
    </row>
    <row r="1009" spans="2:13" ht="15" thickBot="1" x14ac:dyDescent="0.25">
      <c r="B1009" s="51" t="str">
        <f>IF($M$1="English",TitleTable!C$14,TitleTable!B$14)</f>
        <v>Absolute humidity</v>
      </c>
      <c r="C1009" s="97" t="s">
        <v>0</v>
      </c>
      <c r="D1009" s="111">
        <f>D1006+273.15</f>
        <v>273.14999999999998</v>
      </c>
      <c r="E1009" s="52">
        <f t="shared" ref="E1009:M1009" si="228">E1006+273.15</f>
        <v>273.14999999999998</v>
      </c>
      <c r="F1009" s="52">
        <f t="shared" si="228"/>
        <v>273.14999999999998</v>
      </c>
      <c r="G1009" s="52">
        <f t="shared" si="228"/>
        <v>273.14999999999998</v>
      </c>
      <c r="H1009" s="52">
        <f t="shared" si="228"/>
        <v>273.14999999999998</v>
      </c>
      <c r="I1009" s="52">
        <f t="shared" si="228"/>
        <v>273.14999999999998</v>
      </c>
      <c r="J1009" s="52">
        <f t="shared" si="228"/>
        <v>273.14999999999998</v>
      </c>
      <c r="K1009" s="52">
        <f t="shared" si="228"/>
        <v>273.14999999999998</v>
      </c>
      <c r="L1009" s="52">
        <f t="shared" si="228"/>
        <v>273.14999999999998</v>
      </c>
      <c r="M1009" s="112">
        <f t="shared" si="228"/>
        <v>273.14999999999998</v>
      </c>
    </row>
    <row r="1010" spans="2:13" ht="16.5" x14ac:dyDescent="0.2">
      <c r="B1010" s="53" t="str">
        <f>IF($M$1="English",TitleTable!C$15,TitleTable!B$15)</f>
        <v>Air density</v>
      </c>
      <c r="C1010" s="54" t="s">
        <v>267</v>
      </c>
      <c r="D1010" s="113" t="e">
        <f>(1.2931*273.15/(D1009))*(D1008/1013.25)*(1-0.378*(D1007/100)*(EXP(-6096.9385*(D1009)^-1+21.2409642-2.711193*10^-2*(D1009)+1.673952*10^-5*(D1009)^2+2.433502*LN((D1009))))/100/D1008)</f>
        <v>#DIV/0!</v>
      </c>
      <c r="E1010" s="55" t="e">
        <f t="shared" ref="E1010:M1010" si="229">(1.2931*273.15/(E1009))*(E1008/1013.25)*(1-0.378*(E1007/100)*(EXP(-6096.9385*(E1009)^-1+21.2409642-2.711193*10^-2*(E1009)+1.673952*10^-5*(E1009)^2+2.433502*LN((E1009))))/100/E1008)</f>
        <v>#DIV/0!</v>
      </c>
      <c r="F1010" s="55" t="e">
        <f t="shared" si="229"/>
        <v>#DIV/0!</v>
      </c>
      <c r="G1010" s="55" t="e">
        <f t="shared" si="229"/>
        <v>#DIV/0!</v>
      </c>
      <c r="H1010" s="55" t="e">
        <f t="shared" si="229"/>
        <v>#DIV/0!</v>
      </c>
      <c r="I1010" s="55" t="e">
        <f t="shared" si="229"/>
        <v>#DIV/0!</v>
      </c>
      <c r="J1010" s="55" t="e">
        <f t="shared" si="229"/>
        <v>#DIV/0!</v>
      </c>
      <c r="K1010" s="55" t="e">
        <f t="shared" si="229"/>
        <v>#DIV/0!</v>
      </c>
      <c r="L1010" s="55" t="e">
        <f t="shared" si="229"/>
        <v>#DIV/0!</v>
      </c>
      <c r="M1010" s="114" t="e">
        <f t="shared" si="229"/>
        <v>#DIV/0!</v>
      </c>
    </row>
    <row r="1011" spans="2:13" ht="15.75" thickBot="1" x14ac:dyDescent="0.2">
      <c r="B1011" s="56" t="str">
        <f>IF($M$1="English",TitleTable!C$16,TitleTable!B$16)</f>
        <v>Adjusted torque by air density</v>
      </c>
      <c r="C1011" s="98" t="s">
        <v>34</v>
      </c>
      <c r="D1011" s="115" t="e">
        <f t="shared" ref="D1011:M1011" si="230">((1.175-D1010)*IF(OR($K1000=80,$K1000="80℃"),D$8,D$7))+D1002</f>
        <v>#DIV/0!</v>
      </c>
      <c r="E1011" s="57" t="e">
        <f t="shared" si="230"/>
        <v>#DIV/0!</v>
      </c>
      <c r="F1011" s="57" t="e">
        <f t="shared" si="230"/>
        <v>#DIV/0!</v>
      </c>
      <c r="G1011" s="57" t="e">
        <f t="shared" si="230"/>
        <v>#DIV/0!</v>
      </c>
      <c r="H1011" s="57" t="e">
        <f t="shared" si="230"/>
        <v>#DIV/0!</v>
      </c>
      <c r="I1011" s="57" t="e">
        <f t="shared" si="230"/>
        <v>#DIV/0!</v>
      </c>
      <c r="J1011" s="57" t="e">
        <f t="shared" si="230"/>
        <v>#DIV/0!</v>
      </c>
      <c r="K1011" s="57" t="e">
        <f t="shared" si="230"/>
        <v>#DIV/0!</v>
      </c>
      <c r="L1011" s="57" t="e">
        <f t="shared" si="230"/>
        <v>#DIV/0!</v>
      </c>
      <c r="M1011" s="116" t="e">
        <f t="shared" si="230"/>
        <v>#DIV/0!</v>
      </c>
    </row>
    <row r="1012" spans="2:13" x14ac:dyDescent="0.2">
      <c r="B1012" s="11"/>
      <c r="C1012" s="11"/>
      <c r="D1012" s="11"/>
      <c r="E1012" s="11"/>
      <c r="F1012" s="11"/>
      <c r="G1012" s="11"/>
      <c r="H1012" s="11"/>
      <c r="I1012" s="11"/>
      <c r="J1012" s="11"/>
      <c r="K1012" s="11"/>
      <c r="L1012" s="11"/>
      <c r="M1012" s="11"/>
    </row>
    <row r="1013" spans="2:13" ht="15.75" thickBot="1" x14ac:dyDescent="0.3">
      <c r="B1013" s="9" t="s">
        <v>202</v>
      </c>
      <c r="C1013" s="26" t="str">
        <f>IF($M$1="English",TitleTable!C$5,TitleTable!B$5)</f>
        <v>Oil:</v>
      </c>
      <c r="D1013" s="28" t="str">
        <f>D1000</f>
        <v>JASO BC</v>
      </c>
      <c r="E1013" s="28"/>
      <c r="F1013" s="26" t="str">
        <f>IF($M$1="English",TitleTable!C$18,TitleTable!B$18)</f>
        <v>Date:</v>
      </c>
      <c r="G1013" s="29"/>
      <c r="H1013" s="30"/>
      <c r="I1013" s="26" t="str">
        <f>IF($M$1="English",TitleTable!C$21,TitleTable!B$21)</f>
        <v>Oil temperature</v>
      </c>
      <c r="K1013" s="27">
        <v>80</v>
      </c>
      <c r="L1013" s="94" t="s">
        <v>106</v>
      </c>
      <c r="M1013" s="31" t="str">
        <f>IF(OR(MAX(D1017:M1017)&gt;81,MIN(D1017:M1017)&lt;79),"O/Temp error","")</f>
        <v>O/Temp error</v>
      </c>
    </row>
    <row r="1014" spans="2:13" ht="15" thickBot="1" x14ac:dyDescent="0.25">
      <c r="B1014" s="58" t="str">
        <f>IF($M$1="English",TitleTable!C$6,TitleTable!B$6)</f>
        <v>Speed</v>
      </c>
      <c r="C1014" s="117" t="s">
        <v>35</v>
      </c>
      <c r="D1014" s="59">
        <v>650</v>
      </c>
      <c r="E1014" s="60">
        <v>800</v>
      </c>
      <c r="F1014" s="60">
        <v>1000</v>
      </c>
      <c r="G1014" s="60">
        <v>1200</v>
      </c>
      <c r="H1014" s="60">
        <v>1400</v>
      </c>
      <c r="I1014" s="60">
        <v>1600</v>
      </c>
      <c r="J1014" s="60">
        <v>1800</v>
      </c>
      <c r="K1014" s="60">
        <v>2000</v>
      </c>
      <c r="L1014" s="60">
        <v>2400</v>
      </c>
      <c r="M1014" s="61">
        <v>2800</v>
      </c>
    </row>
    <row r="1015" spans="2:13" x14ac:dyDescent="0.2">
      <c r="B1015" s="62" t="str">
        <f>IF($M$1="English",TitleTable!C$7,TitleTable!B$7)</f>
        <v>Torque</v>
      </c>
      <c r="C1015" s="118" t="s">
        <v>268</v>
      </c>
      <c r="D1015" s="99"/>
      <c r="E1015" s="38"/>
      <c r="F1015" s="38"/>
      <c r="G1015" s="38"/>
      <c r="H1015" s="38"/>
      <c r="I1015" s="38"/>
      <c r="J1015" s="38"/>
      <c r="K1015" s="37"/>
      <c r="L1015" s="37"/>
      <c r="M1015" s="100"/>
    </row>
    <row r="1016" spans="2:13" x14ac:dyDescent="0.2">
      <c r="B1016" s="63" t="str">
        <f>IF($M$1="English",TitleTable!C$8,TitleTable!B$8)</f>
        <v>Water outlet</v>
      </c>
      <c r="C1016" s="67" t="s">
        <v>263</v>
      </c>
      <c r="D1016" s="101"/>
      <c r="E1016" s="40"/>
      <c r="F1016" s="40"/>
      <c r="G1016" s="40"/>
      <c r="H1016" s="40"/>
      <c r="I1016" s="40"/>
      <c r="J1016" s="40"/>
      <c r="K1016" s="40"/>
      <c r="L1016" s="40"/>
      <c r="M1016" s="102"/>
    </row>
    <row r="1017" spans="2:13" x14ac:dyDescent="0.2">
      <c r="B1017" s="63" t="str">
        <f>IF($M$1="English",TitleTable!C$9,TitleTable!B$9)</f>
        <v>Gallary oil temperature</v>
      </c>
      <c r="C1017" s="67" t="s">
        <v>263</v>
      </c>
      <c r="D1017" s="101"/>
      <c r="E1017" s="40"/>
      <c r="F1017" s="40"/>
      <c r="G1017" s="41"/>
      <c r="H1017" s="40"/>
      <c r="I1017" s="40"/>
      <c r="J1017" s="40"/>
      <c r="K1017" s="40"/>
      <c r="L1017" s="40"/>
      <c r="M1017" s="102"/>
    </row>
    <row r="1018" spans="2:13" ht="15" thickBot="1" x14ac:dyDescent="0.25">
      <c r="B1018" s="64" t="str">
        <f>IF($M$1="English",TitleTable!C$10,TitleTable!B$10)</f>
        <v>Oil pressure</v>
      </c>
      <c r="C1018" s="68" t="s">
        <v>15</v>
      </c>
      <c r="D1018" s="103"/>
      <c r="E1018" s="43"/>
      <c r="F1018" s="43"/>
      <c r="G1018" s="43"/>
      <c r="H1018" s="43"/>
      <c r="I1018" s="44"/>
      <c r="J1018" s="44"/>
      <c r="K1018" s="43"/>
      <c r="L1018" s="43"/>
      <c r="M1018" s="104"/>
    </row>
    <row r="1019" spans="2:13" x14ac:dyDescent="0.2">
      <c r="B1019" s="65" t="str">
        <f>IF($M$1="English",TitleTable!C$11,TitleTable!B$11)</f>
        <v>Room temperature</v>
      </c>
      <c r="C1019" s="66" t="s">
        <v>263</v>
      </c>
      <c r="D1019" s="105"/>
      <c r="E1019" s="46"/>
      <c r="F1019" s="46"/>
      <c r="G1019" s="46"/>
      <c r="H1019" s="46"/>
      <c r="I1019" s="46"/>
      <c r="J1019" s="46"/>
      <c r="K1019" s="46"/>
      <c r="L1019" s="46"/>
      <c r="M1019" s="106"/>
    </row>
    <row r="1020" spans="2:13" x14ac:dyDescent="0.2">
      <c r="B1020" s="63" t="str">
        <f>IF($M$1="English",TitleTable!C$12,TitleTable!B$12)</f>
        <v>Relative humidity</v>
      </c>
      <c r="C1020" s="67" t="s">
        <v>265</v>
      </c>
      <c r="D1020" s="107"/>
      <c r="E1020" s="48"/>
      <c r="F1020" s="48"/>
      <c r="G1020" s="48"/>
      <c r="H1020" s="48"/>
      <c r="I1020" s="48"/>
      <c r="J1020" s="48"/>
      <c r="K1020" s="48"/>
      <c r="L1020" s="48"/>
      <c r="M1020" s="108"/>
    </row>
    <row r="1021" spans="2:13" ht="15" thickBot="1" x14ac:dyDescent="0.25">
      <c r="B1021" s="64" t="str">
        <f>IF($M$1="English",TitleTable!C$13,TitleTable!B$13)</f>
        <v>Atmospheric pressure</v>
      </c>
      <c r="C1021" s="68" t="s">
        <v>17</v>
      </c>
      <c r="D1021" s="109"/>
      <c r="E1021" s="50"/>
      <c r="F1021" s="50"/>
      <c r="G1021" s="50"/>
      <c r="H1021" s="50"/>
      <c r="I1021" s="50"/>
      <c r="J1021" s="50"/>
      <c r="K1021" s="50"/>
      <c r="L1021" s="50"/>
      <c r="M1021" s="110"/>
    </row>
    <row r="1022" spans="2:13" ht="15" thickBot="1" x14ac:dyDescent="0.25">
      <c r="B1022" s="51" t="str">
        <f>IF($M$1="English",TitleTable!C$14,TitleTable!B$14)</f>
        <v>Absolute humidity</v>
      </c>
      <c r="C1022" s="97" t="s">
        <v>19</v>
      </c>
      <c r="D1022" s="111">
        <f>D1019+273.15</f>
        <v>273.14999999999998</v>
      </c>
      <c r="E1022" s="52">
        <f t="shared" ref="E1022:M1022" si="231">E1019+273.15</f>
        <v>273.14999999999998</v>
      </c>
      <c r="F1022" s="52">
        <f t="shared" si="231"/>
        <v>273.14999999999998</v>
      </c>
      <c r="G1022" s="52">
        <f t="shared" si="231"/>
        <v>273.14999999999998</v>
      </c>
      <c r="H1022" s="52">
        <f t="shared" si="231"/>
        <v>273.14999999999998</v>
      </c>
      <c r="I1022" s="52">
        <f t="shared" si="231"/>
        <v>273.14999999999998</v>
      </c>
      <c r="J1022" s="52">
        <f t="shared" si="231"/>
        <v>273.14999999999998</v>
      </c>
      <c r="K1022" s="52">
        <f t="shared" si="231"/>
        <v>273.14999999999998</v>
      </c>
      <c r="L1022" s="52">
        <f t="shared" si="231"/>
        <v>273.14999999999998</v>
      </c>
      <c r="M1022" s="112">
        <f t="shared" si="231"/>
        <v>273.14999999999998</v>
      </c>
    </row>
    <row r="1023" spans="2:13" ht="16.5" x14ac:dyDescent="0.2">
      <c r="B1023" s="53" t="str">
        <f>IF($M$1="English",TitleTable!C$15,TitleTable!B$15)</f>
        <v>Air density</v>
      </c>
      <c r="C1023" s="54" t="s">
        <v>269</v>
      </c>
      <c r="D1023" s="113" t="e">
        <f>(1.2931*273.15/(D1022))*(D1021/1013.25)*(1-0.378*(D1020/100)*(EXP(-6096.9385*(D1022)^-1+21.2409642-2.711193*10^-2*(D1022)+1.673952*10^-5*(D1022)^2+2.433502*LN((D1022))))/100/D1021)</f>
        <v>#DIV/0!</v>
      </c>
      <c r="E1023" s="55" t="e">
        <f t="shared" ref="E1023:M1023" si="232">(1.2931*273.15/(E1022))*(E1021/1013.25)*(1-0.378*(E1020/100)*(EXP(-6096.9385*(E1022)^-1+21.2409642-2.711193*10^-2*(E1022)+1.673952*10^-5*(E1022)^2+2.433502*LN((E1022))))/100/E1021)</f>
        <v>#DIV/0!</v>
      </c>
      <c r="F1023" s="55" t="e">
        <f t="shared" si="232"/>
        <v>#DIV/0!</v>
      </c>
      <c r="G1023" s="55" t="e">
        <f t="shared" si="232"/>
        <v>#DIV/0!</v>
      </c>
      <c r="H1023" s="55" t="e">
        <f t="shared" si="232"/>
        <v>#DIV/0!</v>
      </c>
      <c r="I1023" s="55" t="e">
        <f t="shared" si="232"/>
        <v>#DIV/0!</v>
      </c>
      <c r="J1023" s="55" t="e">
        <f t="shared" si="232"/>
        <v>#DIV/0!</v>
      </c>
      <c r="K1023" s="55" t="e">
        <f t="shared" si="232"/>
        <v>#DIV/0!</v>
      </c>
      <c r="L1023" s="55" t="e">
        <f t="shared" si="232"/>
        <v>#DIV/0!</v>
      </c>
      <c r="M1023" s="114" t="e">
        <f t="shared" si="232"/>
        <v>#DIV/0!</v>
      </c>
    </row>
    <row r="1024" spans="2:13" ht="15.75" thickBot="1" x14ac:dyDescent="0.2">
      <c r="B1024" s="56" t="str">
        <f>IF($M$1="English",TitleTable!C$16,TitleTable!B$16)</f>
        <v>Adjusted torque by air density</v>
      </c>
      <c r="C1024" s="98" t="s">
        <v>34</v>
      </c>
      <c r="D1024" s="115" t="e">
        <f t="shared" ref="D1024:M1024" si="233">((1.175-D1023)*IF(OR($K1013=80,$K1013="80℃"),D$8,D$7))+D1015</f>
        <v>#DIV/0!</v>
      </c>
      <c r="E1024" s="57" t="e">
        <f t="shared" si="233"/>
        <v>#DIV/0!</v>
      </c>
      <c r="F1024" s="57" t="e">
        <f t="shared" si="233"/>
        <v>#DIV/0!</v>
      </c>
      <c r="G1024" s="57" t="e">
        <f t="shared" si="233"/>
        <v>#DIV/0!</v>
      </c>
      <c r="H1024" s="57" t="e">
        <f t="shared" si="233"/>
        <v>#DIV/0!</v>
      </c>
      <c r="I1024" s="57" t="e">
        <f t="shared" si="233"/>
        <v>#DIV/0!</v>
      </c>
      <c r="J1024" s="57" t="e">
        <f t="shared" si="233"/>
        <v>#DIV/0!</v>
      </c>
      <c r="K1024" s="57" t="e">
        <f t="shared" si="233"/>
        <v>#DIV/0!</v>
      </c>
      <c r="L1024" s="57" t="e">
        <f t="shared" si="233"/>
        <v>#DIV/0!</v>
      </c>
      <c r="M1024" s="116" t="e">
        <f t="shared" si="233"/>
        <v>#DIV/0!</v>
      </c>
    </row>
    <row r="1026" spans="2:13" ht="15.75" thickBot="1" x14ac:dyDescent="0.3">
      <c r="B1026" s="9" t="s">
        <v>204</v>
      </c>
      <c r="C1026" s="26" t="str">
        <f>IF($M$1="English",TitleTable!C$5,TitleTable!B$5)</f>
        <v>Oil:</v>
      </c>
      <c r="D1026" s="78"/>
      <c r="E1026" s="28"/>
      <c r="F1026" s="26" t="str">
        <f>IF($M$1="English",TitleTable!C$18,TitleTable!B$18)</f>
        <v>Date:</v>
      </c>
      <c r="G1026" s="29"/>
      <c r="H1026" s="30"/>
      <c r="I1026" s="26" t="str">
        <f>IF($M$1="English",TitleTable!C$21,TitleTable!B$21)</f>
        <v>Oil temperature</v>
      </c>
      <c r="K1026" s="27">
        <v>50</v>
      </c>
      <c r="L1026" s="94" t="s">
        <v>106</v>
      </c>
      <c r="M1026" s="31" t="str">
        <f>IF(OR(MAX(D1030:M1030)&gt;51,MIN(D1030:M1030)&lt;49),"O/Temp error","")</f>
        <v>O/Temp error</v>
      </c>
    </row>
    <row r="1027" spans="2:13" ht="15" thickBot="1" x14ac:dyDescent="0.25">
      <c r="B1027" s="32" t="str">
        <f>IF($M$1="English",TitleTable!C$6,TitleTable!B$6)</f>
        <v>Speed</v>
      </c>
      <c r="C1027" s="95" t="s">
        <v>36</v>
      </c>
      <c r="D1027" s="33">
        <v>650</v>
      </c>
      <c r="E1027" s="34">
        <v>800</v>
      </c>
      <c r="F1027" s="34">
        <v>1000</v>
      </c>
      <c r="G1027" s="34">
        <v>1200</v>
      </c>
      <c r="H1027" s="34">
        <v>1400</v>
      </c>
      <c r="I1027" s="34">
        <v>1600</v>
      </c>
      <c r="J1027" s="34">
        <v>1800</v>
      </c>
      <c r="K1027" s="34">
        <v>2000</v>
      </c>
      <c r="L1027" s="34">
        <v>2400</v>
      </c>
      <c r="M1027" s="35">
        <v>2800</v>
      </c>
    </row>
    <row r="1028" spans="2:13" x14ac:dyDescent="0.2">
      <c r="B1028" s="36" t="str">
        <f>IF($M$1="English",TitleTable!C$7,TitleTable!B$7)</f>
        <v>Torque</v>
      </c>
      <c r="C1028" s="96" t="s">
        <v>268</v>
      </c>
      <c r="D1028" s="99"/>
      <c r="E1028" s="38"/>
      <c r="F1028" s="38"/>
      <c r="G1028" s="38"/>
      <c r="H1028" s="38"/>
      <c r="I1028" s="38"/>
      <c r="J1028" s="38"/>
      <c r="K1028" s="37"/>
      <c r="L1028" s="37"/>
      <c r="M1028" s="100"/>
    </row>
    <row r="1029" spans="2:13" ht="15" x14ac:dyDescent="0.2">
      <c r="B1029" s="39" t="str">
        <f>IF($M$1="English",TitleTable!C$8,TitleTable!B$8)</f>
        <v>Water outlet</v>
      </c>
      <c r="C1029" s="162" t="s">
        <v>264</v>
      </c>
      <c r="D1029" s="101"/>
      <c r="E1029" s="40"/>
      <c r="F1029" s="40"/>
      <c r="G1029" s="40"/>
      <c r="H1029" s="40"/>
      <c r="I1029" s="40"/>
      <c r="J1029" s="40"/>
      <c r="K1029" s="40"/>
      <c r="L1029" s="40"/>
      <c r="M1029" s="102"/>
    </row>
    <row r="1030" spans="2:13" ht="15" x14ac:dyDescent="0.2">
      <c r="B1030" s="39" t="str">
        <f>IF($M$1="English",TitleTable!C$9,TitleTable!B$9)</f>
        <v>Gallary oil temperature</v>
      </c>
      <c r="C1030" s="161" t="s">
        <v>264</v>
      </c>
      <c r="D1030" s="101"/>
      <c r="E1030" s="40"/>
      <c r="F1030" s="40"/>
      <c r="G1030" s="41"/>
      <c r="H1030" s="40"/>
      <c r="I1030" s="40"/>
      <c r="J1030" s="40"/>
      <c r="K1030" s="40"/>
      <c r="L1030" s="40"/>
      <c r="M1030" s="102"/>
    </row>
    <row r="1031" spans="2:13" ht="15" thickBot="1" x14ac:dyDescent="0.25">
      <c r="B1031" s="42" t="str">
        <f>IF($M$1="English",TitleTable!C$10,TitleTable!B$10)</f>
        <v>Oil pressure</v>
      </c>
      <c r="C1031" s="49" t="s">
        <v>16</v>
      </c>
      <c r="D1031" s="103"/>
      <c r="E1031" s="43"/>
      <c r="F1031" s="43"/>
      <c r="G1031" s="43"/>
      <c r="H1031" s="43"/>
      <c r="I1031" s="44"/>
      <c r="J1031" s="44"/>
      <c r="K1031" s="43"/>
      <c r="L1031" s="43"/>
      <c r="M1031" s="104"/>
    </row>
    <row r="1032" spans="2:13" ht="15" x14ac:dyDescent="0.2">
      <c r="B1032" s="45" t="str">
        <f>IF($M$1="English",TitleTable!C$11,TitleTable!B$11)</f>
        <v>Room temperature</v>
      </c>
      <c r="C1032" s="161" t="s">
        <v>264</v>
      </c>
      <c r="D1032" s="105"/>
      <c r="E1032" s="46"/>
      <c r="F1032" s="46"/>
      <c r="G1032" s="46"/>
      <c r="H1032" s="46"/>
      <c r="I1032" s="46"/>
      <c r="J1032" s="46"/>
      <c r="K1032" s="46"/>
      <c r="L1032" s="46"/>
      <c r="M1032" s="106"/>
    </row>
    <row r="1033" spans="2:13" x14ac:dyDescent="0.2">
      <c r="B1033" s="39" t="str">
        <f>IF($M$1="English",TitleTable!C$12,TitleTable!B$12)</f>
        <v>Relative humidity</v>
      </c>
      <c r="C1033" s="47" t="s">
        <v>266</v>
      </c>
      <c r="D1033" s="107"/>
      <c r="E1033" s="48"/>
      <c r="F1033" s="48"/>
      <c r="G1033" s="48"/>
      <c r="H1033" s="48"/>
      <c r="I1033" s="48"/>
      <c r="J1033" s="48"/>
      <c r="K1033" s="48"/>
      <c r="L1033" s="48"/>
      <c r="M1033" s="108"/>
    </row>
    <row r="1034" spans="2:13" ht="15" thickBot="1" x14ac:dyDescent="0.25">
      <c r="B1034" s="42" t="str">
        <f>IF($M$1="English",TitleTable!C$13,TitleTable!B$13)</f>
        <v>Atmospheric pressure</v>
      </c>
      <c r="C1034" s="49" t="s">
        <v>18</v>
      </c>
      <c r="D1034" s="109"/>
      <c r="E1034" s="50"/>
      <c r="F1034" s="50"/>
      <c r="G1034" s="50"/>
      <c r="H1034" s="50"/>
      <c r="I1034" s="50"/>
      <c r="J1034" s="50"/>
      <c r="K1034" s="50"/>
      <c r="L1034" s="50"/>
      <c r="M1034" s="110"/>
    </row>
    <row r="1035" spans="2:13" ht="15" thickBot="1" x14ac:dyDescent="0.25">
      <c r="B1035" s="51" t="str">
        <f>IF($M$1="English",TitleTable!C$14,TitleTable!B$14)</f>
        <v>Absolute humidity</v>
      </c>
      <c r="C1035" s="97" t="s">
        <v>0</v>
      </c>
      <c r="D1035" s="111">
        <f>D1032+273.15</f>
        <v>273.14999999999998</v>
      </c>
      <c r="E1035" s="52">
        <f t="shared" ref="E1035:M1035" si="234">E1032+273.15</f>
        <v>273.14999999999998</v>
      </c>
      <c r="F1035" s="52">
        <f t="shared" si="234"/>
        <v>273.14999999999998</v>
      </c>
      <c r="G1035" s="52">
        <f t="shared" si="234"/>
        <v>273.14999999999998</v>
      </c>
      <c r="H1035" s="52">
        <f t="shared" si="234"/>
        <v>273.14999999999998</v>
      </c>
      <c r="I1035" s="52">
        <f t="shared" si="234"/>
        <v>273.14999999999998</v>
      </c>
      <c r="J1035" s="52">
        <f t="shared" si="234"/>
        <v>273.14999999999998</v>
      </c>
      <c r="K1035" s="52">
        <f t="shared" si="234"/>
        <v>273.14999999999998</v>
      </c>
      <c r="L1035" s="52">
        <f t="shared" si="234"/>
        <v>273.14999999999998</v>
      </c>
      <c r="M1035" s="112">
        <f t="shared" si="234"/>
        <v>273.14999999999998</v>
      </c>
    </row>
    <row r="1036" spans="2:13" ht="16.5" x14ac:dyDescent="0.2">
      <c r="B1036" s="53" t="str">
        <f>IF($M$1="English",TitleTable!C$15,TitleTable!B$15)</f>
        <v>Air density</v>
      </c>
      <c r="C1036" s="54" t="s">
        <v>267</v>
      </c>
      <c r="D1036" s="113" t="e">
        <f>(1.2931*273.15/(D1035))*(D1034/1013.25)*(1-0.378*(D1033/100)*(EXP(-6096.9385*(D1035)^-1+21.2409642-2.711193*10^-2*(D1035)+1.673952*10^-5*(D1035)^2+2.433502*LN((D1035))))/100/D1034)</f>
        <v>#DIV/0!</v>
      </c>
      <c r="E1036" s="55" t="e">
        <f t="shared" ref="E1036:M1036" si="235">(1.2931*273.15/(E1035))*(E1034/1013.25)*(1-0.378*(E1033/100)*(EXP(-6096.9385*(E1035)^-1+21.2409642-2.711193*10^-2*(E1035)+1.673952*10^-5*(E1035)^2+2.433502*LN((E1035))))/100/E1034)</f>
        <v>#DIV/0!</v>
      </c>
      <c r="F1036" s="55" t="e">
        <f t="shared" si="235"/>
        <v>#DIV/0!</v>
      </c>
      <c r="G1036" s="55" t="e">
        <f t="shared" si="235"/>
        <v>#DIV/0!</v>
      </c>
      <c r="H1036" s="55" t="e">
        <f t="shared" si="235"/>
        <v>#DIV/0!</v>
      </c>
      <c r="I1036" s="55" t="e">
        <f t="shared" si="235"/>
        <v>#DIV/0!</v>
      </c>
      <c r="J1036" s="55" t="e">
        <f t="shared" si="235"/>
        <v>#DIV/0!</v>
      </c>
      <c r="K1036" s="55" t="e">
        <f t="shared" si="235"/>
        <v>#DIV/0!</v>
      </c>
      <c r="L1036" s="55" t="e">
        <f t="shared" si="235"/>
        <v>#DIV/0!</v>
      </c>
      <c r="M1036" s="114" t="e">
        <f t="shared" si="235"/>
        <v>#DIV/0!</v>
      </c>
    </row>
    <row r="1037" spans="2:13" ht="15.75" thickBot="1" x14ac:dyDescent="0.2">
      <c r="B1037" s="56" t="str">
        <f>IF($M$1="English",TitleTable!C$16,TitleTable!B$16)</f>
        <v>Adjusted torque by air density</v>
      </c>
      <c r="C1037" s="98" t="s">
        <v>34</v>
      </c>
      <c r="D1037" s="115" t="e">
        <f t="shared" ref="D1037:M1037" si="236">((1.175-D1036)*IF(OR($K1026=80,$K1026="80℃"),D$8,D$7))+D1028</f>
        <v>#DIV/0!</v>
      </c>
      <c r="E1037" s="57" t="e">
        <f t="shared" si="236"/>
        <v>#DIV/0!</v>
      </c>
      <c r="F1037" s="57" t="e">
        <f t="shared" si="236"/>
        <v>#DIV/0!</v>
      </c>
      <c r="G1037" s="57" t="e">
        <f t="shared" si="236"/>
        <v>#DIV/0!</v>
      </c>
      <c r="H1037" s="57" t="e">
        <f t="shared" si="236"/>
        <v>#DIV/0!</v>
      </c>
      <c r="I1037" s="57" t="e">
        <f t="shared" si="236"/>
        <v>#DIV/0!</v>
      </c>
      <c r="J1037" s="57" t="e">
        <f t="shared" si="236"/>
        <v>#DIV/0!</v>
      </c>
      <c r="K1037" s="57" t="e">
        <f t="shared" si="236"/>
        <v>#DIV/0!</v>
      </c>
      <c r="L1037" s="57" t="e">
        <f t="shared" si="236"/>
        <v>#DIV/0!</v>
      </c>
      <c r="M1037" s="116" t="e">
        <f t="shared" si="236"/>
        <v>#DIV/0!</v>
      </c>
    </row>
    <row r="1038" spans="2:13" x14ac:dyDescent="0.2">
      <c r="B1038" s="11"/>
      <c r="C1038" s="11"/>
      <c r="D1038" s="11"/>
      <c r="E1038" s="11"/>
      <c r="F1038" s="11"/>
      <c r="G1038" s="11"/>
      <c r="H1038" s="11"/>
      <c r="I1038" s="11"/>
      <c r="J1038" s="11"/>
      <c r="K1038" s="11"/>
      <c r="L1038" s="11"/>
      <c r="M1038" s="11"/>
    </row>
    <row r="1039" spans="2:13" ht="15.75" thickBot="1" x14ac:dyDescent="0.3">
      <c r="B1039" s="9" t="s">
        <v>245</v>
      </c>
      <c r="C1039" s="26" t="str">
        <f>IF($M$1="English",TitleTable!C$5,TitleTable!B$5)</f>
        <v>Oil:</v>
      </c>
      <c r="D1039" s="28">
        <f>D1026</f>
        <v>0</v>
      </c>
      <c r="E1039" s="28"/>
      <c r="F1039" s="26" t="str">
        <f>IF($M$1="English",TitleTable!C$18,TitleTable!B$18)</f>
        <v>Date:</v>
      </c>
      <c r="G1039" s="29"/>
      <c r="H1039" s="30"/>
      <c r="I1039" s="26" t="str">
        <f>IF($M$1="English",TitleTable!C$21,TitleTable!B$21)</f>
        <v>Oil temperature</v>
      </c>
      <c r="K1039" s="27">
        <v>80</v>
      </c>
      <c r="L1039" s="94" t="s">
        <v>106</v>
      </c>
      <c r="M1039" s="31" t="str">
        <f>IF(OR(MAX(D1043:M1043)&gt;81,MIN(D1043:M1043)&lt;79),"O/Temp error","")</f>
        <v>O/Temp error</v>
      </c>
    </row>
    <row r="1040" spans="2:13" ht="15" thickBot="1" x14ac:dyDescent="0.25">
      <c r="B1040" s="58" t="str">
        <f>IF($M$1="English",TitleTable!C$6,TitleTable!B$6)</f>
        <v>Speed</v>
      </c>
      <c r="C1040" s="117" t="s">
        <v>35</v>
      </c>
      <c r="D1040" s="59">
        <v>650</v>
      </c>
      <c r="E1040" s="60">
        <v>800</v>
      </c>
      <c r="F1040" s="60">
        <v>1000</v>
      </c>
      <c r="G1040" s="60">
        <v>1200</v>
      </c>
      <c r="H1040" s="60">
        <v>1400</v>
      </c>
      <c r="I1040" s="60">
        <v>1600</v>
      </c>
      <c r="J1040" s="60">
        <v>1800</v>
      </c>
      <c r="K1040" s="60">
        <v>2000</v>
      </c>
      <c r="L1040" s="60">
        <v>2400</v>
      </c>
      <c r="M1040" s="61">
        <v>2800</v>
      </c>
    </row>
    <row r="1041" spans="2:13" x14ac:dyDescent="0.2">
      <c r="B1041" s="62" t="str">
        <f>IF($M$1="English",TitleTable!C$7,TitleTable!B$7)</f>
        <v>Torque</v>
      </c>
      <c r="C1041" s="118" t="s">
        <v>268</v>
      </c>
      <c r="D1041" s="99"/>
      <c r="E1041" s="38"/>
      <c r="F1041" s="38"/>
      <c r="G1041" s="38"/>
      <c r="H1041" s="38"/>
      <c r="I1041" s="38"/>
      <c r="J1041" s="38"/>
      <c r="K1041" s="37"/>
      <c r="L1041" s="37"/>
      <c r="M1041" s="100"/>
    </row>
    <row r="1042" spans="2:13" x14ac:dyDescent="0.2">
      <c r="B1042" s="63" t="str">
        <f>IF($M$1="English",TitleTable!C$8,TitleTable!B$8)</f>
        <v>Water outlet</v>
      </c>
      <c r="C1042" s="67" t="s">
        <v>263</v>
      </c>
      <c r="D1042" s="101"/>
      <c r="E1042" s="40"/>
      <c r="F1042" s="40"/>
      <c r="G1042" s="40"/>
      <c r="H1042" s="40"/>
      <c r="I1042" s="40"/>
      <c r="J1042" s="40"/>
      <c r="K1042" s="40"/>
      <c r="L1042" s="40"/>
      <c r="M1042" s="102"/>
    </row>
    <row r="1043" spans="2:13" x14ac:dyDescent="0.2">
      <c r="B1043" s="63" t="str">
        <f>IF($M$1="English",TitleTable!C$9,TitleTable!B$9)</f>
        <v>Gallary oil temperature</v>
      </c>
      <c r="C1043" s="67" t="s">
        <v>263</v>
      </c>
      <c r="D1043" s="101"/>
      <c r="E1043" s="40"/>
      <c r="F1043" s="40"/>
      <c r="G1043" s="41"/>
      <c r="H1043" s="40"/>
      <c r="I1043" s="40"/>
      <c r="J1043" s="40"/>
      <c r="K1043" s="40"/>
      <c r="L1043" s="40"/>
      <c r="M1043" s="102"/>
    </row>
    <row r="1044" spans="2:13" ht="15" thickBot="1" x14ac:dyDescent="0.25">
      <c r="B1044" s="64" t="str">
        <f>IF($M$1="English",TitleTable!C$10,TitleTable!B$10)</f>
        <v>Oil pressure</v>
      </c>
      <c r="C1044" s="68" t="s">
        <v>15</v>
      </c>
      <c r="D1044" s="103"/>
      <c r="E1044" s="43"/>
      <c r="F1044" s="43"/>
      <c r="G1044" s="43"/>
      <c r="H1044" s="43"/>
      <c r="I1044" s="44"/>
      <c r="J1044" s="44"/>
      <c r="K1044" s="43"/>
      <c r="L1044" s="43"/>
      <c r="M1044" s="104"/>
    </row>
    <row r="1045" spans="2:13" x14ac:dyDescent="0.2">
      <c r="B1045" s="65" t="str">
        <f>IF($M$1="English",TitleTable!C$11,TitleTable!B$11)</f>
        <v>Room temperature</v>
      </c>
      <c r="C1045" s="66" t="s">
        <v>263</v>
      </c>
      <c r="D1045" s="105"/>
      <c r="E1045" s="46"/>
      <c r="F1045" s="46"/>
      <c r="G1045" s="46"/>
      <c r="H1045" s="46"/>
      <c r="I1045" s="46"/>
      <c r="J1045" s="46"/>
      <c r="K1045" s="46"/>
      <c r="L1045" s="46"/>
      <c r="M1045" s="106"/>
    </row>
    <row r="1046" spans="2:13" x14ac:dyDescent="0.2">
      <c r="B1046" s="63" t="str">
        <f>IF($M$1="English",TitleTable!C$12,TitleTable!B$12)</f>
        <v>Relative humidity</v>
      </c>
      <c r="C1046" s="67" t="s">
        <v>265</v>
      </c>
      <c r="D1046" s="107"/>
      <c r="E1046" s="48"/>
      <c r="F1046" s="48"/>
      <c r="G1046" s="48"/>
      <c r="H1046" s="48"/>
      <c r="I1046" s="48"/>
      <c r="J1046" s="48"/>
      <c r="K1046" s="48"/>
      <c r="L1046" s="48"/>
      <c r="M1046" s="108"/>
    </row>
    <row r="1047" spans="2:13" ht="15" thickBot="1" x14ac:dyDescent="0.25">
      <c r="B1047" s="64" t="str">
        <f>IF($M$1="English",TitleTable!C$13,TitleTable!B$13)</f>
        <v>Atmospheric pressure</v>
      </c>
      <c r="C1047" s="68" t="s">
        <v>17</v>
      </c>
      <c r="D1047" s="109"/>
      <c r="E1047" s="50"/>
      <c r="F1047" s="50"/>
      <c r="G1047" s="50"/>
      <c r="H1047" s="50"/>
      <c r="I1047" s="50"/>
      <c r="J1047" s="50"/>
      <c r="K1047" s="50"/>
      <c r="L1047" s="50"/>
      <c r="M1047" s="110"/>
    </row>
    <row r="1048" spans="2:13" ht="15" thickBot="1" x14ac:dyDescent="0.25">
      <c r="B1048" s="51" t="str">
        <f>IF($M$1="English",TitleTable!C$14,TitleTable!B$14)</f>
        <v>Absolute humidity</v>
      </c>
      <c r="C1048" s="97" t="s">
        <v>19</v>
      </c>
      <c r="D1048" s="111">
        <f>D1045+273.15</f>
        <v>273.14999999999998</v>
      </c>
      <c r="E1048" s="52">
        <f t="shared" ref="E1048:M1048" si="237">E1045+273.15</f>
        <v>273.14999999999998</v>
      </c>
      <c r="F1048" s="52">
        <f t="shared" si="237"/>
        <v>273.14999999999998</v>
      </c>
      <c r="G1048" s="52">
        <f t="shared" si="237"/>
        <v>273.14999999999998</v>
      </c>
      <c r="H1048" s="52">
        <f t="shared" si="237"/>
        <v>273.14999999999998</v>
      </c>
      <c r="I1048" s="52">
        <f t="shared" si="237"/>
        <v>273.14999999999998</v>
      </c>
      <c r="J1048" s="52">
        <f t="shared" si="237"/>
        <v>273.14999999999998</v>
      </c>
      <c r="K1048" s="52">
        <f t="shared" si="237"/>
        <v>273.14999999999998</v>
      </c>
      <c r="L1048" s="52">
        <f t="shared" si="237"/>
        <v>273.14999999999998</v>
      </c>
      <c r="M1048" s="112">
        <f t="shared" si="237"/>
        <v>273.14999999999998</v>
      </c>
    </row>
    <row r="1049" spans="2:13" ht="16.5" x14ac:dyDescent="0.2">
      <c r="B1049" s="53" t="str">
        <f>IF($M$1="English",TitleTable!C$15,TitleTable!B$15)</f>
        <v>Air density</v>
      </c>
      <c r="C1049" s="54" t="s">
        <v>269</v>
      </c>
      <c r="D1049" s="113" t="e">
        <f>(1.2931*273.15/(D1048))*(D1047/1013.25)*(1-0.378*(D1046/100)*(EXP(-6096.9385*(D1048)^-1+21.2409642-2.711193*10^-2*(D1048)+1.673952*10^-5*(D1048)^2+2.433502*LN((D1048))))/100/D1047)</f>
        <v>#DIV/0!</v>
      </c>
      <c r="E1049" s="55" t="e">
        <f t="shared" ref="E1049:M1049" si="238">(1.2931*273.15/(E1048))*(E1047/1013.25)*(1-0.378*(E1046/100)*(EXP(-6096.9385*(E1048)^-1+21.2409642-2.711193*10^-2*(E1048)+1.673952*10^-5*(E1048)^2+2.433502*LN((E1048))))/100/E1047)</f>
        <v>#DIV/0!</v>
      </c>
      <c r="F1049" s="55" t="e">
        <f t="shared" si="238"/>
        <v>#DIV/0!</v>
      </c>
      <c r="G1049" s="55" t="e">
        <f t="shared" si="238"/>
        <v>#DIV/0!</v>
      </c>
      <c r="H1049" s="55" t="e">
        <f t="shared" si="238"/>
        <v>#DIV/0!</v>
      </c>
      <c r="I1049" s="55" t="e">
        <f t="shared" si="238"/>
        <v>#DIV/0!</v>
      </c>
      <c r="J1049" s="55" t="e">
        <f t="shared" si="238"/>
        <v>#DIV/0!</v>
      </c>
      <c r="K1049" s="55" t="e">
        <f t="shared" si="238"/>
        <v>#DIV/0!</v>
      </c>
      <c r="L1049" s="55" t="e">
        <f t="shared" si="238"/>
        <v>#DIV/0!</v>
      </c>
      <c r="M1049" s="114" t="e">
        <f t="shared" si="238"/>
        <v>#DIV/0!</v>
      </c>
    </row>
    <row r="1050" spans="2:13" ht="15.75" thickBot="1" x14ac:dyDescent="0.2">
      <c r="B1050" s="56" t="str">
        <f>IF($M$1="English",TitleTable!C$16,TitleTable!B$16)</f>
        <v>Adjusted torque by air density</v>
      </c>
      <c r="C1050" s="98" t="s">
        <v>34</v>
      </c>
      <c r="D1050" s="115" t="e">
        <f t="shared" ref="D1050:M1050" si="239">((1.175-D1049)*IF(OR($K1039=80,$K1039="80℃"),D$8,D$7))+D1041</f>
        <v>#DIV/0!</v>
      </c>
      <c r="E1050" s="57" t="e">
        <f t="shared" si="239"/>
        <v>#DIV/0!</v>
      </c>
      <c r="F1050" s="57" t="e">
        <f t="shared" si="239"/>
        <v>#DIV/0!</v>
      </c>
      <c r="G1050" s="57" t="e">
        <f t="shared" si="239"/>
        <v>#DIV/0!</v>
      </c>
      <c r="H1050" s="57" t="e">
        <f t="shared" si="239"/>
        <v>#DIV/0!</v>
      </c>
      <c r="I1050" s="57" t="e">
        <f t="shared" si="239"/>
        <v>#DIV/0!</v>
      </c>
      <c r="J1050" s="57" t="e">
        <f t="shared" si="239"/>
        <v>#DIV/0!</v>
      </c>
      <c r="K1050" s="57" t="e">
        <f t="shared" si="239"/>
        <v>#DIV/0!</v>
      </c>
      <c r="L1050" s="57" t="e">
        <f t="shared" si="239"/>
        <v>#DIV/0!</v>
      </c>
      <c r="M1050" s="116" t="e">
        <f t="shared" si="239"/>
        <v>#DIV/0!</v>
      </c>
    </row>
    <row r="1052" spans="2:13" ht="15.75" thickBot="1" x14ac:dyDescent="0.3">
      <c r="B1052" s="9" t="s">
        <v>246</v>
      </c>
      <c r="C1052" s="26" t="str">
        <f>IF($M$1="English",TitleTable!C$5,TitleTable!B$5)</f>
        <v>Oil:</v>
      </c>
      <c r="D1052" s="27" t="s">
        <v>1</v>
      </c>
      <c r="E1052" s="28"/>
      <c r="F1052" s="26" t="str">
        <f>IF($M$1="English",TitleTable!C$18,TitleTable!B$18)</f>
        <v>Date:</v>
      </c>
      <c r="G1052" s="29"/>
      <c r="H1052" s="30"/>
      <c r="I1052" s="26" t="str">
        <f>IF($M$1="English",TitleTable!C$21,TitleTable!B$21)</f>
        <v>Oil temperature</v>
      </c>
      <c r="K1052" s="27">
        <v>50</v>
      </c>
      <c r="L1052" s="94" t="s">
        <v>106</v>
      </c>
      <c r="M1052" s="31" t="str">
        <f>IF(OR(MAX(D1056:M1056)&gt;51,MIN(D1056:M1056)&lt;49),"O/Temp error","")</f>
        <v>O/Temp error</v>
      </c>
    </row>
    <row r="1053" spans="2:13" ht="15" thickBot="1" x14ac:dyDescent="0.25">
      <c r="B1053" s="32" t="str">
        <f>IF($M$1="English",TitleTable!C$6,TitleTable!B$6)</f>
        <v>Speed</v>
      </c>
      <c r="C1053" s="95" t="s">
        <v>36</v>
      </c>
      <c r="D1053" s="33">
        <v>650</v>
      </c>
      <c r="E1053" s="34">
        <v>800</v>
      </c>
      <c r="F1053" s="34">
        <v>1000</v>
      </c>
      <c r="G1053" s="34">
        <v>1200</v>
      </c>
      <c r="H1053" s="34">
        <v>1400</v>
      </c>
      <c r="I1053" s="34">
        <v>1600</v>
      </c>
      <c r="J1053" s="34">
        <v>1800</v>
      </c>
      <c r="K1053" s="34">
        <v>2000</v>
      </c>
      <c r="L1053" s="34">
        <v>2400</v>
      </c>
      <c r="M1053" s="35">
        <v>2800</v>
      </c>
    </row>
    <row r="1054" spans="2:13" x14ac:dyDescent="0.2">
      <c r="B1054" s="36" t="str">
        <f>IF($M$1="English",TitleTable!C$7,TitleTable!B$7)</f>
        <v>Torque</v>
      </c>
      <c r="C1054" s="96" t="s">
        <v>268</v>
      </c>
      <c r="D1054" s="99"/>
      <c r="E1054" s="38"/>
      <c r="F1054" s="38"/>
      <c r="G1054" s="38"/>
      <c r="H1054" s="38"/>
      <c r="I1054" s="38"/>
      <c r="J1054" s="38"/>
      <c r="K1054" s="37"/>
      <c r="L1054" s="37"/>
      <c r="M1054" s="100"/>
    </row>
    <row r="1055" spans="2:13" ht="15" x14ac:dyDescent="0.2">
      <c r="B1055" s="39" t="str">
        <f>IF($M$1="English",TitleTable!C$8,TitleTable!B$8)</f>
        <v>Water outlet</v>
      </c>
      <c r="C1055" s="162" t="s">
        <v>264</v>
      </c>
      <c r="D1055" s="101"/>
      <c r="E1055" s="40"/>
      <c r="F1055" s="40"/>
      <c r="G1055" s="40"/>
      <c r="H1055" s="40"/>
      <c r="I1055" s="40"/>
      <c r="J1055" s="40"/>
      <c r="K1055" s="40"/>
      <c r="L1055" s="40"/>
      <c r="M1055" s="102"/>
    </row>
    <row r="1056" spans="2:13" ht="15" x14ac:dyDescent="0.2">
      <c r="B1056" s="39" t="str">
        <f>IF($M$1="English",TitleTable!C$9,TitleTable!B$9)</f>
        <v>Gallary oil temperature</v>
      </c>
      <c r="C1056" s="161" t="s">
        <v>264</v>
      </c>
      <c r="D1056" s="101"/>
      <c r="E1056" s="40"/>
      <c r="F1056" s="40"/>
      <c r="G1056" s="41"/>
      <c r="H1056" s="40"/>
      <c r="I1056" s="40"/>
      <c r="J1056" s="40"/>
      <c r="K1056" s="40"/>
      <c r="L1056" s="40"/>
      <c r="M1056" s="102"/>
    </row>
    <row r="1057" spans="2:13" ht="15" thickBot="1" x14ac:dyDescent="0.25">
      <c r="B1057" s="42" t="str">
        <f>IF($M$1="English",TitleTable!C$10,TitleTable!B$10)</f>
        <v>Oil pressure</v>
      </c>
      <c r="C1057" s="49" t="s">
        <v>16</v>
      </c>
      <c r="D1057" s="103"/>
      <c r="E1057" s="43"/>
      <c r="F1057" s="43"/>
      <c r="G1057" s="43"/>
      <c r="H1057" s="43"/>
      <c r="I1057" s="44"/>
      <c r="J1057" s="44"/>
      <c r="K1057" s="43"/>
      <c r="L1057" s="43"/>
      <c r="M1057" s="104"/>
    </row>
    <row r="1058" spans="2:13" ht="15" x14ac:dyDescent="0.2">
      <c r="B1058" s="45" t="str">
        <f>IF($M$1="English",TitleTable!C$11,TitleTable!B$11)</f>
        <v>Room temperature</v>
      </c>
      <c r="C1058" s="161" t="s">
        <v>264</v>
      </c>
      <c r="D1058" s="105"/>
      <c r="E1058" s="46"/>
      <c r="F1058" s="46"/>
      <c r="G1058" s="46"/>
      <c r="H1058" s="46"/>
      <c r="I1058" s="46"/>
      <c r="J1058" s="46"/>
      <c r="K1058" s="46"/>
      <c r="L1058" s="46"/>
      <c r="M1058" s="106"/>
    </row>
    <row r="1059" spans="2:13" x14ac:dyDescent="0.2">
      <c r="B1059" s="39" t="str">
        <f>IF($M$1="English",TitleTable!C$12,TitleTable!B$12)</f>
        <v>Relative humidity</v>
      </c>
      <c r="C1059" s="47" t="s">
        <v>266</v>
      </c>
      <c r="D1059" s="107"/>
      <c r="E1059" s="48"/>
      <c r="F1059" s="48"/>
      <c r="G1059" s="48"/>
      <c r="H1059" s="48"/>
      <c r="I1059" s="48"/>
      <c r="J1059" s="48"/>
      <c r="K1059" s="48"/>
      <c r="L1059" s="48"/>
      <c r="M1059" s="108"/>
    </row>
    <row r="1060" spans="2:13" ht="15" thickBot="1" x14ac:dyDescent="0.25">
      <c r="B1060" s="42" t="str">
        <f>IF($M$1="English",TitleTable!C$13,TitleTable!B$13)</f>
        <v>Atmospheric pressure</v>
      </c>
      <c r="C1060" s="49" t="s">
        <v>18</v>
      </c>
      <c r="D1060" s="109"/>
      <c r="E1060" s="50"/>
      <c r="F1060" s="50"/>
      <c r="G1060" s="50"/>
      <c r="H1060" s="50"/>
      <c r="I1060" s="50"/>
      <c r="J1060" s="50"/>
      <c r="K1060" s="50"/>
      <c r="L1060" s="50"/>
      <c r="M1060" s="110"/>
    </row>
    <row r="1061" spans="2:13" ht="15" thickBot="1" x14ac:dyDescent="0.25">
      <c r="B1061" s="51" t="str">
        <f>IF($M$1="English",TitleTable!C$14,TitleTable!B$14)</f>
        <v>Absolute humidity</v>
      </c>
      <c r="C1061" s="97" t="s">
        <v>0</v>
      </c>
      <c r="D1061" s="111">
        <f>D1058+273.15</f>
        <v>273.14999999999998</v>
      </c>
      <c r="E1061" s="52">
        <f t="shared" ref="E1061:M1061" si="240">E1058+273.15</f>
        <v>273.14999999999998</v>
      </c>
      <c r="F1061" s="52">
        <f t="shared" si="240"/>
        <v>273.14999999999998</v>
      </c>
      <c r="G1061" s="52">
        <f t="shared" si="240"/>
        <v>273.14999999999998</v>
      </c>
      <c r="H1061" s="52">
        <f t="shared" si="240"/>
        <v>273.14999999999998</v>
      </c>
      <c r="I1061" s="52">
        <f t="shared" si="240"/>
        <v>273.14999999999998</v>
      </c>
      <c r="J1061" s="52">
        <f t="shared" si="240"/>
        <v>273.14999999999998</v>
      </c>
      <c r="K1061" s="52">
        <f t="shared" si="240"/>
        <v>273.14999999999998</v>
      </c>
      <c r="L1061" s="52">
        <f t="shared" si="240"/>
        <v>273.14999999999998</v>
      </c>
      <c r="M1061" s="112">
        <f t="shared" si="240"/>
        <v>273.14999999999998</v>
      </c>
    </row>
    <row r="1062" spans="2:13" ht="16.5" x14ac:dyDescent="0.2">
      <c r="B1062" s="53" t="str">
        <f>IF($M$1="English",TitleTable!C$15,TitleTable!B$15)</f>
        <v>Air density</v>
      </c>
      <c r="C1062" s="54" t="s">
        <v>267</v>
      </c>
      <c r="D1062" s="113" t="e">
        <f>(1.2931*273.15/(D1061))*(D1060/1013.25)*(1-0.378*(D1059/100)*(EXP(-6096.9385*(D1061)^-1+21.2409642-2.711193*10^-2*(D1061)+1.673952*10^-5*(D1061)^2+2.433502*LN((D1061))))/100/D1060)</f>
        <v>#DIV/0!</v>
      </c>
      <c r="E1062" s="55" t="e">
        <f t="shared" ref="E1062:M1062" si="241">(1.2931*273.15/(E1061))*(E1060/1013.25)*(1-0.378*(E1059/100)*(EXP(-6096.9385*(E1061)^-1+21.2409642-2.711193*10^-2*(E1061)+1.673952*10^-5*(E1061)^2+2.433502*LN((E1061))))/100/E1060)</f>
        <v>#DIV/0!</v>
      </c>
      <c r="F1062" s="55" t="e">
        <f t="shared" si="241"/>
        <v>#DIV/0!</v>
      </c>
      <c r="G1062" s="55" t="e">
        <f t="shared" si="241"/>
        <v>#DIV/0!</v>
      </c>
      <c r="H1062" s="55" t="e">
        <f t="shared" si="241"/>
        <v>#DIV/0!</v>
      </c>
      <c r="I1062" s="55" t="e">
        <f t="shared" si="241"/>
        <v>#DIV/0!</v>
      </c>
      <c r="J1062" s="55" t="e">
        <f t="shared" si="241"/>
        <v>#DIV/0!</v>
      </c>
      <c r="K1062" s="55" t="e">
        <f t="shared" si="241"/>
        <v>#DIV/0!</v>
      </c>
      <c r="L1062" s="55" t="e">
        <f t="shared" si="241"/>
        <v>#DIV/0!</v>
      </c>
      <c r="M1062" s="114" t="e">
        <f t="shared" si="241"/>
        <v>#DIV/0!</v>
      </c>
    </row>
    <row r="1063" spans="2:13" ht="15.75" thickBot="1" x14ac:dyDescent="0.2">
      <c r="B1063" s="56" t="str">
        <f>IF($M$1="English",TitleTable!C$16,TitleTable!B$16)</f>
        <v>Adjusted torque by air density</v>
      </c>
      <c r="C1063" s="98" t="s">
        <v>34</v>
      </c>
      <c r="D1063" s="115" t="e">
        <f t="shared" ref="D1063:M1063" si="242">((1.175-D1062)*IF(OR($K1052=80,$K1052="80℃"),D$8,D$7))+D1054</f>
        <v>#DIV/0!</v>
      </c>
      <c r="E1063" s="57" t="e">
        <f t="shared" si="242"/>
        <v>#DIV/0!</v>
      </c>
      <c r="F1063" s="57" t="e">
        <f t="shared" si="242"/>
        <v>#DIV/0!</v>
      </c>
      <c r="G1063" s="57" t="e">
        <f t="shared" si="242"/>
        <v>#DIV/0!</v>
      </c>
      <c r="H1063" s="57" t="e">
        <f t="shared" si="242"/>
        <v>#DIV/0!</v>
      </c>
      <c r="I1063" s="57" t="e">
        <f t="shared" si="242"/>
        <v>#DIV/0!</v>
      </c>
      <c r="J1063" s="57" t="e">
        <f t="shared" si="242"/>
        <v>#DIV/0!</v>
      </c>
      <c r="K1063" s="57" t="e">
        <f t="shared" si="242"/>
        <v>#DIV/0!</v>
      </c>
      <c r="L1063" s="57" t="e">
        <f t="shared" si="242"/>
        <v>#DIV/0!</v>
      </c>
      <c r="M1063" s="116" t="e">
        <f t="shared" si="242"/>
        <v>#DIV/0!</v>
      </c>
    </row>
    <row r="1064" spans="2:13" x14ac:dyDescent="0.2">
      <c r="B1064" s="11"/>
      <c r="C1064" s="11"/>
      <c r="D1064" s="11"/>
      <c r="E1064" s="11"/>
      <c r="F1064" s="11"/>
      <c r="G1064" s="11"/>
      <c r="H1064" s="11"/>
      <c r="I1064" s="11"/>
      <c r="J1064" s="11"/>
      <c r="K1064" s="11"/>
      <c r="L1064" s="11"/>
      <c r="M1064" s="11"/>
    </row>
    <row r="1065" spans="2:13" ht="15.75" thickBot="1" x14ac:dyDescent="0.3">
      <c r="B1065" s="9" t="s">
        <v>206</v>
      </c>
      <c r="C1065" s="26" t="str">
        <f>IF($M$1="English",TitleTable!C$5,TitleTable!B$5)</f>
        <v>Oil:</v>
      </c>
      <c r="D1065" s="28" t="str">
        <f>D1052</f>
        <v>JASO BC</v>
      </c>
      <c r="E1065" s="28"/>
      <c r="F1065" s="26" t="str">
        <f>IF($M$1="English",TitleTable!C$18,TitleTable!B$18)</f>
        <v>Date:</v>
      </c>
      <c r="G1065" s="29"/>
      <c r="H1065" s="30"/>
      <c r="I1065" s="26" t="str">
        <f>IF($M$1="English",TitleTable!C$21,TitleTable!B$21)</f>
        <v>Oil temperature</v>
      </c>
      <c r="K1065" s="27">
        <v>80</v>
      </c>
      <c r="L1065" s="94" t="s">
        <v>106</v>
      </c>
      <c r="M1065" s="31" t="str">
        <f>IF(OR(MAX(D1069:M1069)&gt;81,MIN(D1069:M1069)&lt;79),"O/Temp error","")</f>
        <v>O/Temp error</v>
      </c>
    </row>
    <row r="1066" spans="2:13" ht="15" thickBot="1" x14ac:dyDescent="0.25">
      <c r="B1066" s="58" t="str">
        <f>IF($M$1="English",TitleTable!C$6,TitleTable!B$6)</f>
        <v>Speed</v>
      </c>
      <c r="C1066" s="117" t="s">
        <v>35</v>
      </c>
      <c r="D1066" s="59">
        <v>650</v>
      </c>
      <c r="E1066" s="60">
        <v>800</v>
      </c>
      <c r="F1066" s="60">
        <v>1000</v>
      </c>
      <c r="G1066" s="60">
        <v>1200</v>
      </c>
      <c r="H1066" s="60">
        <v>1400</v>
      </c>
      <c r="I1066" s="60">
        <v>1600</v>
      </c>
      <c r="J1066" s="60">
        <v>1800</v>
      </c>
      <c r="K1066" s="60">
        <v>2000</v>
      </c>
      <c r="L1066" s="60">
        <v>2400</v>
      </c>
      <c r="M1066" s="61">
        <v>2800</v>
      </c>
    </row>
    <row r="1067" spans="2:13" x14ac:dyDescent="0.2">
      <c r="B1067" s="62" t="str">
        <f>IF($M$1="English",TitleTable!C$7,TitleTable!B$7)</f>
        <v>Torque</v>
      </c>
      <c r="C1067" s="118" t="s">
        <v>268</v>
      </c>
      <c r="D1067" s="99"/>
      <c r="E1067" s="38"/>
      <c r="F1067" s="38"/>
      <c r="G1067" s="38"/>
      <c r="H1067" s="38"/>
      <c r="I1067" s="38"/>
      <c r="J1067" s="38"/>
      <c r="K1067" s="37"/>
      <c r="L1067" s="37"/>
      <c r="M1067" s="100"/>
    </row>
    <row r="1068" spans="2:13" x14ac:dyDescent="0.2">
      <c r="B1068" s="63" t="str">
        <f>IF($M$1="English",TitleTable!C$8,TitleTable!B$8)</f>
        <v>Water outlet</v>
      </c>
      <c r="C1068" s="67" t="s">
        <v>263</v>
      </c>
      <c r="D1068" s="101"/>
      <c r="E1068" s="40"/>
      <c r="F1068" s="40"/>
      <c r="G1068" s="40"/>
      <c r="H1068" s="40"/>
      <c r="I1068" s="40"/>
      <c r="J1068" s="40"/>
      <c r="K1068" s="40"/>
      <c r="L1068" s="40"/>
      <c r="M1068" s="102"/>
    </row>
    <row r="1069" spans="2:13" x14ac:dyDescent="0.2">
      <c r="B1069" s="63" t="str">
        <f>IF($M$1="English",TitleTable!C$9,TitleTable!B$9)</f>
        <v>Gallary oil temperature</v>
      </c>
      <c r="C1069" s="67" t="s">
        <v>263</v>
      </c>
      <c r="D1069" s="101"/>
      <c r="E1069" s="40"/>
      <c r="F1069" s="40"/>
      <c r="G1069" s="41"/>
      <c r="H1069" s="40"/>
      <c r="I1069" s="40"/>
      <c r="J1069" s="40"/>
      <c r="K1069" s="40"/>
      <c r="L1069" s="40"/>
      <c r="M1069" s="102"/>
    </row>
    <row r="1070" spans="2:13" ht="15" thickBot="1" x14ac:dyDescent="0.25">
      <c r="B1070" s="64" t="str">
        <f>IF($M$1="English",TitleTable!C$10,TitleTable!B$10)</f>
        <v>Oil pressure</v>
      </c>
      <c r="C1070" s="68" t="s">
        <v>15</v>
      </c>
      <c r="D1070" s="103"/>
      <c r="E1070" s="43"/>
      <c r="F1070" s="43"/>
      <c r="G1070" s="43"/>
      <c r="H1070" s="43"/>
      <c r="I1070" s="44"/>
      <c r="J1070" s="44"/>
      <c r="K1070" s="43"/>
      <c r="L1070" s="43"/>
      <c r="M1070" s="104"/>
    </row>
    <row r="1071" spans="2:13" x14ac:dyDescent="0.2">
      <c r="B1071" s="65" t="str">
        <f>IF($M$1="English",TitleTable!C$11,TitleTable!B$11)</f>
        <v>Room temperature</v>
      </c>
      <c r="C1071" s="66" t="s">
        <v>263</v>
      </c>
      <c r="D1071" s="105"/>
      <c r="E1071" s="46"/>
      <c r="F1071" s="46"/>
      <c r="G1071" s="46"/>
      <c r="H1071" s="46"/>
      <c r="I1071" s="46"/>
      <c r="J1071" s="46"/>
      <c r="K1071" s="46"/>
      <c r="L1071" s="46"/>
      <c r="M1071" s="106"/>
    </row>
    <row r="1072" spans="2:13" x14ac:dyDescent="0.2">
      <c r="B1072" s="63" t="str">
        <f>IF($M$1="English",TitleTable!C$12,TitleTable!B$12)</f>
        <v>Relative humidity</v>
      </c>
      <c r="C1072" s="67" t="s">
        <v>265</v>
      </c>
      <c r="D1072" s="107"/>
      <c r="E1072" s="48"/>
      <c r="F1072" s="48"/>
      <c r="G1072" s="48"/>
      <c r="H1072" s="48"/>
      <c r="I1072" s="48"/>
      <c r="J1072" s="48"/>
      <c r="K1072" s="48"/>
      <c r="L1072" s="48"/>
      <c r="M1072" s="108"/>
    </row>
    <row r="1073" spans="2:13" ht="15" thickBot="1" x14ac:dyDescent="0.25">
      <c r="B1073" s="64" t="str">
        <f>IF($M$1="English",TitleTable!C$13,TitleTable!B$13)</f>
        <v>Atmospheric pressure</v>
      </c>
      <c r="C1073" s="68" t="s">
        <v>17</v>
      </c>
      <c r="D1073" s="109"/>
      <c r="E1073" s="50"/>
      <c r="F1073" s="50"/>
      <c r="G1073" s="50"/>
      <c r="H1073" s="50"/>
      <c r="I1073" s="50"/>
      <c r="J1073" s="50"/>
      <c r="K1073" s="50"/>
      <c r="L1073" s="50"/>
      <c r="M1073" s="110"/>
    </row>
    <row r="1074" spans="2:13" ht="15" thickBot="1" x14ac:dyDescent="0.25">
      <c r="B1074" s="51" t="str">
        <f>IF($M$1="English",TitleTable!C$14,TitleTable!B$14)</f>
        <v>Absolute humidity</v>
      </c>
      <c r="C1074" s="97" t="s">
        <v>19</v>
      </c>
      <c r="D1074" s="111">
        <f>D1071+273.15</f>
        <v>273.14999999999998</v>
      </c>
      <c r="E1074" s="52">
        <f t="shared" ref="E1074:M1074" si="243">E1071+273.15</f>
        <v>273.14999999999998</v>
      </c>
      <c r="F1074" s="52">
        <f t="shared" si="243"/>
        <v>273.14999999999998</v>
      </c>
      <c r="G1074" s="52">
        <f t="shared" si="243"/>
        <v>273.14999999999998</v>
      </c>
      <c r="H1074" s="52">
        <f t="shared" si="243"/>
        <v>273.14999999999998</v>
      </c>
      <c r="I1074" s="52">
        <f t="shared" si="243"/>
        <v>273.14999999999998</v>
      </c>
      <c r="J1074" s="52">
        <f t="shared" si="243"/>
        <v>273.14999999999998</v>
      </c>
      <c r="K1074" s="52">
        <f t="shared" si="243"/>
        <v>273.14999999999998</v>
      </c>
      <c r="L1074" s="52">
        <f t="shared" si="243"/>
        <v>273.14999999999998</v>
      </c>
      <c r="M1074" s="112">
        <f t="shared" si="243"/>
        <v>273.14999999999998</v>
      </c>
    </row>
    <row r="1075" spans="2:13" ht="16.5" x14ac:dyDescent="0.2">
      <c r="B1075" s="53" t="str">
        <f>IF($M$1="English",TitleTable!C$15,TitleTable!B$15)</f>
        <v>Air density</v>
      </c>
      <c r="C1075" s="54" t="s">
        <v>269</v>
      </c>
      <c r="D1075" s="113" t="e">
        <f>(1.2931*273.15/(D1074))*(D1073/1013.25)*(1-0.378*(D1072/100)*(EXP(-6096.9385*(D1074)^-1+21.2409642-2.711193*10^-2*(D1074)+1.673952*10^-5*(D1074)^2+2.433502*LN((D1074))))/100/D1073)</f>
        <v>#DIV/0!</v>
      </c>
      <c r="E1075" s="55" t="e">
        <f t="shared" ref="E1075:M1075" si="244">(1.2931*273.15/(E1074))*(E1073/1013.25)*(1-0.378*(E1072/100)*(EXP(-6096.9385*(E1074)^-1+21.2409642-2.711193*10^-2*(E1074)+1.673952*10^-5*(E1074)^2+2.433502*LN((E1074))))/100/E1073)</f>
        <v>#DIV/0!</v>
      </c>
      <c r="F1075" s="55" t="e">
        <f t="shared" si="244"/>
        <v>#DIV/0!</v>
      </c>
      <c r="G1075" s="55" t="e">
        <f t="shared" si="244"/>
        <v>#DIV/0!</v>
      </c>
      <c r="H1075" s="55" t="e">
        <f t="shared" si="244"/>
        <v>#DIV/0!</v>
      </c>
      <c r="I1075" s="55" t="e">
        <f t="shared" si="244"/>
        <v>#DIV/0!</v>
      </c>
      <c r="J1075" s="55" t="e">
        <f t="shared" si="244"/>
        <v>#DIV/0!</v>
      </c>
      <c r="K1075" s="55" t="e">
        <f t="shared" si="244"/>
        <v>#DIV/0!</v>
      </c>
      <c r="L1075" s="55" t="e">
        <f t="shared" si="244"/>
        <v>#DIV/0!</v>
      </c>
      <c r="M1075" s="114" t="e">
        <f t="shared" si="244"/>
        <v>#DIV/0!</v>
      </c>
    </row>
    <row r="1076" spans="2:13" ht="15.75" thickBot="1" x14ac:dyDescent="0.2">
      <c r="B1076" s="56" t="str">
        <f>IF($M$1="English",TitleTable!C$16,TitleTable!B$16)</f>
        <v>Adjusted torque by air density</v>
      </c>
      <c r="C1076" s="98" t="s">
        <v>34</v>
      </c>
      <c r="D1076" s="115" t="e">
        <f t="shared" ref="D1076:M1076" si="245">((1.175-D1075)*IF(OR($K1065=80,$K1065="80℃"),D$8,D$7))+D1067</f>
        <v>#DIV/0!</v>
      </c>
      <c r="E1076" s="57" t="e">
        <f t="shared" si="245"/>
        <v>#DIV/0!</v>
      </c>
      <c r="F1076" s="57" t="e">
        <f t="shared" si="245"/>
        <v>#DIV/0!</v>
      </c>
      <c r="G1076" s="57" t="e">
        <f t="shared" si="245"/>
        <v>#DIV/0!</v>
      </c>
      <c r="H1076" s="57" t="e">
        <f t="shared" si="245"/>
        <v>#DIV/0!</v>
      </c>
      <c r="I1076" s="57" t="e">
        <f t="shared" si="245"/>
        <v>#DIV/0!</v>
      </c>
      <c r="J1076" s="57" t="e">
        <f t="shared" si="245"/>
        <v>#DIV/0!</v>
      </c>
      <c r="K1076" s="57" t="e">
        <f t="shared" si="245"/>
        <v>#DIV/0!</v>
      </c>
      <c r="L1076" s="57" t="e">
        <f t="shared" si="245"/>
        <v>#DIV/0!</v>
      </c>
      <c r="M1076" s="116" t="e">
        <f t="shared" si="245"/>
        <v>#DIV/0!</v>
      </c>
    </row>
    <row r="1078" spans="2:13" ht="15.75" thickBot="1" x14ac:dyDescent="0.3">
      <c r="B1078" s="9" t="s">
        <v>208</v>
      </c>
      <c r="C1078" s="26" t="str">
        <f>IF($M$1="English",TitleTable!C$5,TitleTable!B$5)</f>
        <v>Oil:</v>
      </c>
      <c r="D1078" s="78"/>
      <c r="E1078" s="28"/>
      <c r="F1078" s="26" t="str">
        <f>IF($M$1="English",TitleTable!C$18,TitleTable!B$18)</f>
        <v>Date:</v>
      </c>
      <c r="G1078" s="29"/>
      <c r="H1078" s="30"/>
      <c r="I1078" s="26" t="str">
        <f>IF($M$1="English",TitleTable!C$21,TitleTable!B$21)</f>
        <v>Oil temperature</v>
      </c>
      <c r="K1078" s="27">
        <v>50</v>
      </c>
      <c r="L1078" s="94" t="s">
        <v>106</v>
      </c>
      <c r="M1078" s="31" t="str">
        <f>IF(OR(MAX(D1082:M1082)&gt;51,MIN(D1082:M1082)&lt;49),"O/Temp error","")</f>
        <v>O/Temp error</v>
      </c>
    </row>
    <row r="1079" spans="2:13" ht="15" thickBot="1" x14ac:dyDescent="0.25">
      <c r="B1079" s="32" t="str">
        <f>IF($M$1="English",TitleTable!C$6,TitleTable!B$6)</f>
        <v>Speed</v>
      </c>
      <c r="C1079" s="95" t="s">
        <v>36</v>
      </c>
      <c r="D1079" s="33">
        <v>650</v>
      </c>
      <c r="E1079" s="34">
        <v>800</v>
      </c>
      <c r="F1079" s="34">
        <v>1000</v>
      </c>
      <c r="G1079" s="34">
        <v>1200</v>
      </c>
      <c r="H1079" s="34">
        <v>1400</v>
      </c>
      <c r="I1079" s="34">
        <v>1600</v>
      </c>
      <c r="J1079" s="34">
        <v>1800</v>
      </c>
      <c r="K1079" s="34">
        <v>2000</v>
      </c>
      <c r="L1079" s="34">
        <v>2400</v>
      </c>
      <c r="M1079" s="35">
        <v>2800</v>
      </c>
    </row>
    <row r="1080" spans="2:13" x14ac:dyDescent="0.2">
      <c r="B1080" s="36" t="str">
        <f>IF($M$1="English",TitleTable!C$7,TitleTable!B$7)</f>
        <v>Torque</v>
      </c>
      <c r="C1080" s="96" t="s">
        <v>268</v>
      </c>
      <c r="D1080" s="99"/>
      <c r="E1080" s="38"/>
      <c r="F1080" s="38"/>
      <c r="G1080" s="38"/>
      <c r="H1080" s="38"/>
      <c r="I1080" s="38"/>
      <c r="J1080" s="38"/>
      <c r="K1080" s="37"/>
      <c r="L1080" s="37"/>
      <c r="M1080" s="100"/>
    </row>
    <row r="1081" spans="2:13" ht="15" x14ac:dyDescent="0.2">
      <c r="B1081" s="39" t="str">
        <f>IF($M$1="English",TitleTable!C$8,TitleTable!B$8)</f>
        <v>Water outlet</v>
      </c>
      <c r="C1081" s="162" t="s">
        <v>264</v>
      </c>
      <c r="D1081" s="101"/>
      <c r="E1081" s="40"/>
      <c r="F1081" s="40"/>
      <c r="G1081" s="40"/>
      <c r="H1081" s="40"/>
      <c r="I1081" s="40"/>
      <c r="J1081" s="40"/>
      <c r="K1081" s="40"/>
      <c r="L1081" s="40"/>
      <c r="M1081" s="102"/>
    </row>
    <row r="1082" spans="2:13" ht="15" x14ac:dyDescent="0.2">
      <c r="B1082" s="39" t="str">
        <f>IF($M$1="English",TitleTable!C$9,TitleTable!B$9)</f>
        <v>Gallary oil temperature</v>
      </c>
      <c r="C1082" s="161" t="s">
        <v>264</v>
      </c>
      <c r="D1082" s="101"/>
      <c r="E1082" s="40"/>
      <c r="F1082" s="40"/>
      <c r="G1082" s="41"/>
      <c r="H1082" s="40"/>
      <c r="I1082" s="40"/>
      <c r="J1082" s="40"/>
      <c r="K1082" s="40"/>
      <c r="L1082" s="40"/>
      <c r="M1082" s="102"/>
    </row>
    <row r="1083" spans="2:13" ht="15" thickBot="1" x14ac:dyDescent="0.25">
      <c r="B1083" s="42" t="str">
        <f>IF($M$1="English",TitleTable!C$10,TitleTable!B$10)</f>
        <v>Oil pressure</v>
      </c>
      <c r="C1083" s="49" t="s">
        <v>16</v>
      </c>
      <c r="D1083" s="103"/>
      <c r="E1083" s="43"/>
      <c r="F1083" s="43"/>
      <c r="G1083" s="43"/>
      <c r="H1083" s="43"/>
      <c r="I1083" s="44"/>
      <c r="J1083" s="44"/>
      <c r="K1083" s="43"/>
      <c r="L1083" s="43"/>
      <c r="M1083" s="104"/>
    </row>
    <row r="1084" spans="2:13" ht="15" x14ac:dyDescent="0.2">
      <c r="B1084" s="45" t="str">
        <f>IF($M$1="English",TitleTable!C$11,TitleTable!B$11)</f>
        <v>Room temperature</v>
      </c>
      <c r="C1084" s="161" t="s">
        <v>264</v>
      </c>
      <c r="D1084" s="105"/>
      <c r="E1084" s="46"/>
      <c r="F1084" s="46"/>
      <c r="G1084" s="46"/>
      <c r="H1084" s="46"/>
      <c r="I1084" s="46"/>
      <c r="J1084" s="46"/>
      <c r="K1084" s="46"/>
      <c r="L1084" s="46"/>
      <c r="M1084" s="106"/>
    </row>
    <row r="1085" spans="2:13" x14ac:dyDescent="0.2">
      <c r="B1085" s="39" t="str">
        <f>IF($M$1="English",TitleTable!C$12,TitleTable!B$12)</f>
        <v>Relative humidity</v>
      </c>
      <c r="C1085" s="47" t="s">
        <v>266</v>
      </c>
      <c r="D1085" s="107"/>
      <c r="E1085" s="48"/>
      <c r="F1085" s="48"/>
      <c r="G1085" s="48"/>
      <c r="H1085" s="48"/>
      <c r="I1085" s="48"/>
      <c r="J1085" s="48"/>
      <c r="K1085" s="48"/>
      <c r="L1085" s="48"/>
      <c r="M1085" s="108"/>
    </row>
    <row r="1086" spans="2:13" ht="15" thickBot="1" x14ac:dyDescent="0.25">
      <c r="B1086" s="42" t="str">
        <f>IF($M$1="English",TitleTable!C$13,TitleTable!B$13)</f>
        <v>Atmospheric pressure</v>
      </c>
      <c r="C1086" s="49" t="s">
        <v>18</v>
      </c>
      <c r="D1086" s="109"/>
      <c r="E1086" s="50"/>
      <c r="F1086" s="50"/>
      <c r="G1086" s="50"/>
      <c r="H1086" s="50"/>
      <c r="I1086" s="50"/>
      <c r="J1086" s="50"/>
      <c r="K1086" s="50"/>
      <c r="L1086" s="50"/>
      <c r="M1086" s="110"/>
    </row>
    <row r="1087" spans="2:13" ht="15" thickBot="1" x14ac:dyDescent="0.25">
      <c r="B1087" s="51" t="str">
        <f>IF($M$1="English",TitleTable!C$14,TitleTable!B$14)</f>
        <v>Absolute humidity</v>
      </c>
      <c r="C1087" s="97" t="s">
        <v>0</v>
      </c>
      <c r="D1087" s="111">
        <f>D1084+273.15</f>
        <v>273.14999999999998</v>
      </c>
      <c r="E1087" s="52">
        <f t="shared" ref="E1087:M1087" si="246">E1084+273.15</f>
        <v>273.14999999999998</v>
      </c>
      <c r="F1087" s="52">
        <f t="shared" si="246"/>
        <v>273.14999999999998</v>
      </c>
      <c r="G1087" s="52">
        <f t="shared" si="246"/>
        <v>273.14999999999998</v>
      </c>
      <c r="H1087" s="52">
        <f t="shared" si="246"/>
        <v>273.14999999999998</v>
      </c>
      <c r="I1087" s="52">
        <f t="shared" si="246"/>
        <v>273.14999999999998</v>
      </c>
      <c r="J1087" s="52">
        <f t="shared" si="246"/>
        <v>273.14999999999998</v>
      </c>
      <c r="K1087" s="52">
        <f t="shared" si="246"/>
        <v>273.14999999999998</v>
      </c>
      <c r="L1087" s="52">
        <f t="shared" si="246"/>
        <v>273.14999999999998</v>
      </c>
      <c r="M1087" s="112">
        <f t="shared" si="246"/>
        <v>273.14999999999998</v>
      </c>
    </row>
    <row r="1088" spans="2:13" ht="16.5" x14ac:dyDescent="0.2">
      <c r="B1088" s="53" t="str">
        <f>IF($M$1="English",TitleTable!C$15,TitleTable!B$15)</f>
        <v>Air density</v>
      </c>
      <c r="C1088" s="54" t="s">
        <v>267</v>
      </c>
      <c r="D1088" s="113" t="e">
        <f>(1.2931*273.15/(D1087))*(D1086/1013.25)*(1-0.378*(D1085/100)*(EXP(-6096.9385*(D1087)^-1+21.2409642-2.711193*10^-2*(D1087)+1.673952*10^-5*(D1087)^2+2.433502*LN((D1087))))/100/D1086)</f>
        <v>#DIV/0!</v>
      </c>
      <c r="E1088" s="55" t="e">
        <f t="shared" ref="E1088:M1088" si="247">(1.2931*273.15/(E1087))*(E1086/1013.25)*(1-0.378*(E1085/100)*(EXP(-6096.9385*(E1087)^-1+21.2409642-2.711193*10^-2*(E1087)+1.673952*10^-5*(E1087)^2+2.433502*LN((E1087))))/100/E1086)</f>
        <v>#DIV/0!</v>
      </c>
      <c r="F1088" s="55" t="e">
        <f t="shared" si="247"/>
        <v>#DIV/0!</v>
      </c>
      <c r="G1088" s="55" t="e">
        <f t="shared" si="247"/>
        <v>#DIV/0!</v>
      </c>
      <c r="H1088" s="55" t="e">
        <f t="shared" si="247"/>
        <v>#DIV/0!</v>
      </c>
      <c r="I1088" s="55" t="e">
        <f t="shared" si="247"/>
        <v>#DIV/0!</v>
      </c>
      <c r="J1088" s="55" t="e">
        <f t="shared" si="247"/>
        <v>#DIV/0!</v>
      </c>
      <c r="K1088" s="55" t="e">
        <f t="shared" si="247"/>
        <v>#DIV/0!</v>
      </c>
      <c r="L1088" s="55" t="e">
        <f t="shared" si="247"/>
        <v>#DIV/0!</v>
      </c>
      <c r="M1088" s="114" t="e">
        <f t="shared" si="247"/>
        <v>#DIV/0!</v>
      </c>
    </row>
    <row r="1089" spans="2:13" ht="15.75" thickBot="1" x14ac:dyDescent="0.2">
      <c r="B1089" s="56" t="str">
        <f>IF($M$1="English",TitleTable!C$16,TitleTable!B$16)</f>
        <v>Adjusted torque by air density</v>
      </c>
      <c r="C1089" s="98" t="s">
        <v>34</v>
      </c>
      <c r="D1089" s="115" t="e">
        <f t="shared" ref="D1089:M1089" si="248">((1.175-D1088)*IF(OR($K1078=80,$K1078="80℃"),D$8,D$7))+D1080</f>
        <v>#DIV/0!</v>
      </c>
      <c r="E1089" s="57" t="e">
        <f t="shared" si="248"/>
        <v>#DIV/0!</v>
      </c>
      <c r="F1089" s="57" t="e">
        <f t="shared" si="248"/>
        <v>#DIV/0!</v>
      </c>
      <c r="G1089" s="57" t="e">
        <f t="shared" si="248"/>
        <v>#DIV/0!</v>
      </c>
      <c r="H1089" s="57" t="e">
        <f t="shared" si="248"/>
        <v>#DIV/0!</v>
      </c>
      <c r="I1089" s="57" t="e">
        <f t="shared" si="248"/>
        <v>#DIV/0!</v>
      </c>
      <c r="J1089" s="57" t="e">
        <f t="shared" si="248"/>
        <v>#DIV/0!</v>
      </c>
      <c r="K1089" s="57" t="e">
        <f t="shared" si="248"/>
        <v>#DIV/0!</v>
      </c>
      <c r="L1089" s="57" t="e">
        <f t="shared" si="248"/>
        <v>#DIV/0!</v>
      </c>
      <c r="M1089" s="116" t="e">
        <f t="shared" si="248"/>
        <v>#DIV/0!</v>
      </c>
    </row>
    <row r="1090" spans="2:13" x14ac:dyDescent="0.2">
      <c r="B1090" s="11"/>
      <c r="C1090" s="11"/>
      <c r="D1090" s="11"/>
      <c r="E1090" s="11"/>
      <c r="F1090" s="11"/>
      <c r="G1090" s="11"/>
      <c r="H1090" s="11"/>
      <c r="I1090" s="11"/>
      <c r="J1090" s="11"/>
      <c r="K1090" s="11"/>
      <c r="L1090" s="11"/>
      <c r="M1090" s="11"/>
    </row>
    <row r="1091" spans="2:13" ht="15.75" thickBot="1" x14ac:dyDescent="0.3">
      <c r="B1091" s="9" t="s">
        <v>210</v>
      </c>
      <c r="C1091" s="26" t="str">
        <f>IF($M$1="English",TitleTable!C$5,TitleTable!B$5)</f>
        <v>Oil:</v>
      </c>
      <c r="D1091" s="28">
        <f>D1078</f>
        <v>0</v>
      </c>
      <c r="E1091" s="28"/>
      <c r="F1091" s="26" t="str">
        <f>IF($M$1="English",TitleTable!C$18,TitleTable!B$18)</f>
        <v>Date:</v>
      </c>
      <c r="G1091" s="29"/>
      <c r="H1091" s="30"/>
      <c r="I1091" s="26" t="str">
        <f>IF($M$1="English",TitleTable!C$21,TitleTable!B$21)</f>
        <v>Oil temperature</v>
      </c>
      <c r="K1091" s="27">
        <v>80</v>
      </c>
      <c r="L1091" s="94" t="s">
        <v>106</v>
      </c>
      <c r="M1091" s="31" t="str">
        <f>IF(OR(MAX(D1095:M1095)&gt;81,MIN(D1095:M1095)&lt;79),"O/Temp error","")</f>
        <v>O/Temp error</v>
      </c>
    </row>
    <row r="1092" spans="2:13" ht="15" thickBot="1" x14ac:dyDescent="0.25">
      <c r="B1092" s="58" t="str">
        <f>IF($M$1="English",TitleTable!C$6,TitleTable!B$6)</f>
        <v>Speed</v>
      </c>
      <c r="C1092" s="117" t="s">
        <v>35</v>
      </c>
      <c r="D1092" s="59">
        <v>650</v>
      </c>
      <c r="E1092" s="60">
        <v>800</v>
      </c>
      <c r="F1092" s="60">
        <v>1000</v>
      </c>
      <c r="G1092" s="60">
        <v>1200</v>
      </c>
      <c r="H1092" s="60">
        <v>1400</v>
      </c>
      <c r="I1092" s="60">
        <v>1600</v>
      </c>
      <c r="J1092" s="60">
        <v>1800</v>
      </c>
      <c r="K1092" s="60">
        <v>2000</v>
      </c>
      <c r="L1092" s="60">
        <v>2400</v>
      </c>
      <c r="M1092" s="61">
        <v>2800</v>
      </c>
    </row>
    <row r="1093" spans="2:13" x14ac:dyDescent="0.2">
      <c r="B1093" s="62" t="str">
        <f>IF($M$1="English",TitleTable!C$7,TitleTable!B$7)</f>
        <v>Torque</v>
      </c>
      <c r="C1093" s="118" t="s">
        <v>268</v>
      </c>
      <c r="D1093" s="99"/>
      <c r="E1093" s="38"/>
      <c r="F1093" s="38"/>
      <c r="G1093" s="38"/>
      <c r="H1093" s="38"/>
      <c r="I1093" s="38"/>
      <c r="J1093" s="38"/>
      <c r="K1093" s="37"/>
      <c r="L1093" s="37"/>
      <c r="M1093" s="100"/>
    </row>
    <row r="1094" spans="2:13" x14ac:dyDescent="0.2">
      <c r="B1094" s="63" t="str">
        <f>IF($M$1="English",TitleTable!C$8,TitleTable!B$8)</f>
        <v>Water outlet</v>
      </c>
      <c r="C1094" s="67" t="s">
        <v>263</v>
      </c>
      <c r="D1094" s="101"/>
      <c r="E1094" s="40"/>
      <c r="F1094" s="40"/>
      <c r="G1094" s="40"/>
      <c r="H1094" s="40"/>
      <c r="I1094" s="40"/>
      <c r="J1094" s="40"/>
      <c r="K1094" s="40"/>
      <c r="L1094" s="40"/>
      <c r="M1094" s="102"/>
    </row>
    <row r="1095" spans="2:13" x14ac:dyDescent="0.2">
      <c r="B1095" s="63" t="str">
        <f>IF($M$1="English",TitleTable!C$9,TitleTable!B$9)</f>
        <v>Gallary oil temperature</v>
      </c>
      <c r="C1095" s="67" t="s">
        <v>263</v>
      </c>
      <c r="D1095" s="101"/>
      <c r="E1095" s="40"/>
      <c r="F1095" s="40"/>
      <c r="G1095" s="41"/>
      <c r="H1095" s="40"/>
      <c r="I1095" s="40"/>
      <c r="J1095" s="40"/>
      <c r="K1095" s="40"/>
      <c r="L1095" s="40"/>
      <c r="M1095" s="102"/>
    </row>
    <row r="1096" spans="2:13" ht="15" thickBot="1" x14ac:dyDescent="0.25">
      <c r="B1096" s="64" t="str">
        <f>IF($M$1="English",TitleTable!C$10,TitleTable!B$10)</f>
        <v>Oil pressure</v>
      </c>
      <c r="C1096" s="68" t="s">
        <v>15</v>
      </c>
      <c r="D1096" s="103"/>
      <c r="E1096" s="43"/>
      <c r="F1096" s="43"/>
      <c r="G1096" s="43"/>
      <c r="H1096" s="43"/>
      <c r="I1096" s="44"/>
      <c r="J1096" s="44"/>
      <c r="K1096" s="43"/>
      <c r="L1096" s="43"/>
      <c r="M1096" s="104"/>
    </row>
    <row r="1097" spans="2:13" x14ac:dyDescent="0.2">
      <c r="B1097" s="65" t="str">
        <f>IF($M$1="English",TitleTable!C$11,TitleTable!B$11)</f>
        <v>Room temperature</v>
      </c>
      <c r="C1097" s="66" t="s">
        <v>263</v>
      </c>
      <c r="D1097" s="105"/>
      <c r="E1097" s="46"/>
      <c r="F1097" s="46"/>
      <c r="G1097" s="46"/>
      <c r="H1097" s="46"/>
      <c r="I1097" s="46"/>
      <c r="J1097" s="46"/>
      <c r="K1097" s="46"/>
      <c r="L1097" s="46"/>
      <c r="M1097" s="106"/>
    </row>
    <row r="1098" spans="2:13" x14ac:dyDescent="0.2">
      <c r="B1098" s="63" t="str">
        <f>IF($M$1="English",TitleTable!C$12,TitleTable!B$12)</f>
        <v>Relative humidity</v>
      </c>
      <c r="C1098" s="67" t="s">
        <v>265</v>
      </c>
      <c r="D1098" s="107"/>
      <c r="E1098" s="48"/>
      <c r="F1098" s="48"/>
      <c r="G1098" s="48"/>
      <c r="H1098" s="48"/>
      <c r="I1098" s="48"/>
      <c r="J1098" s="48"/>
      <c r="K1098" s="48"/>
      <c r="L1098" s="48"/>
      <c r="M1098" s="108"/>
    </row>
    <row r="1099" spans="2:13" ht="15" thickBot="1" x14ac:dyDescent="0.25">
      <c r="B1099" s="64" t="str">
        <f>IF($M$1="English",TitleTable!C$13,TitleTable!B$13)</f>
        <v>Atmospheric pressure</v>
      </c>
      <c r="C1099" s="68" t="s">
        <v>17</v>
      </c>
      <c r="D1099" s="109"/>
      <c r="E1099" s="50"/>
      <c r="F1099" s="50"/>
      <c r="G1099" s="50"/>
      <c r="H1099" s="50"/>
      <c r="I1099" s="50"/>
      <c r="J1099" s="50"/>
      <c r="K1099" s="50"/>
      <c r="L1099" s="50"/>
      <c r="M1099" s="110"/>
    </row>
    <row r="1100" spans="2:13" ht="15" thickBot="1" x14ac:dyDescent="0.25">
      <c r="B1100" s="51" t="str">
        <f>IF($M$1="English",TitleTable!C$14,TitleTable!B$14)</f>
        <v>Absolute humidity</v>
      </c>
      <c r="C1100" s="97" t="s">
        <v>19</v>
      </c>
      <c r="D1100" s="111">
        <f>D1097+273.15</f>
        <v>273.14999999999998</v>
      </c>
      <c r="E1100" s="52">
        <f t="shared" ref="E1100:M1100" si="249">E1097+273.15</f>
        <v>273.14999999999998</v>
      </c>
      <c r="F1100" s="52">
        <f t="shared" si="249"/>
        <v>273.14999999999998</v>
      </c>
      <c r="G1100" s="52">
        <f t="shared" si="249"/>
        <v>273.14999999999998</v>
      </c>
      <c r="H1100" s="52">
        <f t="shared" si="249"/>
        <v>273.14999999999998</v>
      </c>
      <c r="I1100" s="52">
        <f t="shared" si="249"/>
        <v>273.14999999999998</v>
      </c>
      <c r="J1100" s="52">
        <f t="shared" si="249"/>
        <v>273.14999999999998</v>
      </c>
      <c r="K1100" s="52">
        <f t="shared" si="249"/>
        <v>273.14999999999998</v>
      </c>
      <c r="L1100" s="52">
        <f t="shared" si="249"/>
        <v>273.14999999999998</v>
      </c>
      <c r="M1100" s="112">
        <f t="shared" si="249"/>
        <v>273.14999999999998</v>
      </c>
    </row>
    <row r="1101" spans="2:13" ht="16.5" x14ac:dyDescent="0.2">
      <c r="B1101" s="53" t="str">
        <f>IF($M$1="English",TitleTable!C$15,TitleTable!B$15)</f>
        <v>Air density</v>
      </c>
      <c r="C1101" s="54" t="s">
        <v>269</v>
      </c>
      <c r="D1101" s="113" t="e">
        <f>(1.2931*273.15/(D1100))*(D1099/1013.25)*(1-0.378*(D1098/100)*(EXP(-6096.9385*(D1100)^-1+21.2409642-2.711193*10^-2*(D1100)+1.673952*10^-5*(D1100)^2+2.433502*LN((D1100))))/100/D1099)</f>
        <v>#DIV/0!</v>
      </c>
      <c r="E1101" s="55" t="e">
        <f t="shared" ref="E1101:M1101" si="250">(1.2931*273.15/(E1100))*(E1099/1013.25)*(1-0.378*(E1098/100)*(EXP(-6096.9385*(E1100)^-1+21.2409642-2.711193*10^-2*(E1100)+1.673952*10^-5*(E1100)^2+2.433502*LN((E1100))))/100/E1099)</f>
        <v>#DIV/0!</v>
      </c>
      <c r="F1101" s="55" t="e">
        <f t="shared" si="250"/>
        <v>#DIV/0!</v>
      </c>
      <c r="G1101" s="55" t="e">
        <f t="shared" si="250"/>
        <v>#DIV/0!</v>
      </c>
      <c r="H1101" s="55" t="e">
        <f t="shared" si="250"/>
        <v>#DIV/0!</v>
      </c>
      <c r="I1101" s="55" t="e">
        <f t="shared" si="250"/>
        <v>#DIV/0!</v>
      </c>
      <c r="J1101" s="55" t="e">
        <f t="shared" si="250"/>
        <v>#DIV/0!</v>
      </c>
      <c r="K1101" s="55" t="e">
        <f t="shared" si="250"/>
        <v>#DIV/0!</v>
      </c>
      <c r="L1101" s="55" t="e">
        <f t="shared" si="250"/>
        <v>#DIV/0!</v>
      </c>
      <c r="M1101" s="114" t="e">
        <f t="shared" si="250"/>
        <v>#DIV/0!</v>
      </c>
    </row>
    <row r="1102" spans="2:13" ht="15.75" thickBot="1" x14ac:dyDescent="0.2">
      <c r="B1102" s="56" t="str">
        <f>IF($M$1="English",TitleTable!C$16,TitleTable!B$16)</f>
        <v>Adjusted torque by air density</v>
      </c>
      <c r="C1102" s="98" t="s">
        <v>34</v>
      </c>
      <c r="D1102" s="115" t="e">
        <f t="shared" ref="D1102:M1102" si="251">((1.175-D1101)*IF(OR($K1091=80,$K1091="80℃"),D$8,D$7))+D1093</f>
        <v>#DIV/0!</v>
      </c>
      <c r="E1102" s="57" t="e">
        <f t="shared" si="251"/>
        <v>#DIV/0!</v>
      </c>
      <c r="F1102" s="57" t="e">
        <f t="shared" si="251"/>
        <v>#DIV/0!</v>
      </c>
      <c r="G1102" s="57" t="e">
        <f t="shared" si="251"/>
        <v>#DIV/0!</v>
      </c>
      <c r="H1102" s="57" t="e">
        <f t="shared" si="251"/>
        <v>#DIV/0!</v>
      </c>
      <c r="I1102" s="57" t="e">
        <f t="shared" si="251"/>
        <v>#DIV/0!</v>
      </c>
      <c r="J1102" s="57" t="e">
        <f t="shared" si="251"/>
        <v>#DIV/0!</v>
      </c>
      <c r="K1102" s="57" t="e">
        <f t="shared" si="251"/>
        <v>#DIV/0!</v>
      </c>
      <c r="L1102" s="57" t="e">
        <f t="shared" si="251"/>
        <v>#DIV/0!</v>
      </c>
      <c r="M1102" s="116" t="e">
        <f t="shared" si="251"/>
        <v>#DIV/0!</v>
      </c>
    </row>
    <row r="1104" spans="2:13" ht="15.75" thickBot="1" x14ac:dyDescent="0.3">
      <c r="B1104" s="9" t="s">
        <v>212</v>
      </c>
      <c r="C1104" s="26" t="str">
        <f>IF($M$1="English",TitleTable!C$5,TitleTable!B$5)</f>
        <v>Oil:</v>
      </c>
      <c r="D1104" s="27" t="s">
        <v>1</v>
      </c>
      <c r="E1104" s="28"/>
      <c r="F1104" s="26" t="str">
        <f>IF($M$1="English",TitleTable!C$18,TitleTable!B$18)</f>
        <v>Date:</v>
      </c>
      <c r="G1104" s="29"/>
      <c r="H1104" s="30"/>
      <c r="I1104" s="26" t="str">
        <f>IF($M$1="English",TitleTable!C$21,TitleTable!B$21)</f>
        <v>Oil temperature</v>
      </c>
      <c r="K1104" s="27">
        <v>50</v>
      </c>
      <c r="L1104" s="94" t="s">
        <v>106</v>
      </c>
      <c r="M1104" s="31" t="str">
        <f>IF(OR(MAX(D1108:M1108)&gt;51,MIN(D1108:M1108)&lt;49),"O/Temp error","")</f>
        <v>O/Temp error</v>
      </c>
    </row>
    <row r="1105" spans="2:13" ht="15" thickBot="1" x14ac:dyDescent="0.25">
      <c r="B1105" s="32" t="str">
        <f>IF($M$1="English",TitleTable!C$6,TitleTable!B$6)</f>
        <v>Speed</v>
      </c>
      <c r="C1105" s="95" t="s">
        <v>36</v>
      </c>
      <c r="D1105" s="33">
        <v>650</v>
      </c>
      <c r="E1105" s="34">
        <v>800</v>
      </c>
      <c r="F1105" s="34">
        <v>1000</v>
      </c>
      <c r="G1105" s="34">
        <v>1200</v>
      </c>
      <c r="H1105" s="34">
        <v>1400</v>
      </c>
      <c r="I1105" s="34">
        <v>1600</v>
      </c>
      <c r="J1105" s="34">
        <v>1800</v>
      </c>
      <c r="K1105" s="34">
        <v>2000</v>
      </c>
      <c r="L1105" s="34">
        <v>2400</v>
      </c>
      <c r="M1105" s="35">
        <v>2800</v>
      </c>
    </row>
    <row r="1106" spans="2:13" x14ac:dyDescent="0.2">
      <c r="B1106" s="36" t="str">
        <f>IF($M$1="English",TitleTable!C$7,TitleTable!B$7)</f>
        <v>Torque</v>
      </c>
      <c r="C1106" s="96" t="s">
        <v>268</v>
      </c>
      <c r="D1106" s="99"/>
      <c r="E1106" s="38"/>
      <c r="F1106" s="38"/>
      <c r="G1106" s="38"/>
      <c r="H1106" s="38"/>
      <c r="I1106" s="38"/>
      <c r="J1106" s="38"/>
      <c r="K1106" s="37"/>
      <c r="L1106" s="37"/>
      <c r="M1106" s="100"/>
    </row>
    <row r="1107" spans="2:13" ht="15" x14ac:dyDescent="0.2">
      <c r="B1107" s="39" t="str">
        <f>IF($M$1="English",TitleTable!C$8,TitleTable!B$8)</f>
        <v>Water outlet</v>
      </c>
      <c r="C1107" s="162" t="s">
        <v>264</v>
      </c>
      <c r="D1107" s="101"/>
      <c r="E1107" s="40"/>
      <c r="F1107" s="40"/>
      <c r="G1107" s="40"/>
      <c r="H1107" s="40"/>
      <c r="I1107" s="40"/>
      <c r="J1107" s="40"/>
      <c r="K1107" s="40"/>
      <c r="L1107" s="40"/>
      <c r="M1107" s="102"/>
    </row>
    <row r="1108" spans="2:13" ht="15" x14ac:dyDescent="0.2">
      <c r="B1108" s="39" t="str">
        <f>IF($M$1="English",TitleTable!C$9,TitleTable!B$9)</f>
        <v>Gallary oil temperature</v>
      </c>
      <c r="C1108" s="161" t="s">
        <v>264</v>
      </c>
      <c r="D1108" s="101"/>
      <c r="E1108" s="40"/>
      <c r="F1108" s="40"/>
      <c r="G1108" s="41"/>
      <c r="H1108" s="40"/>
      <c r="I1108" s="40"/>
      <c r="J1108" s="40"/>
      <c r="K1108" s="40"/>
      <c r="L1108" s="40"/>
      <c r="M1108" s="102"/>
    </row>
    <row r="1109" spans="2:13" ht="15" thickBot="1" x14ac:dyDescent="0.25">
      <c r="B1109" s="42" t="str">
        <f>IF($M$1="English",TitleTable!C$10,TitleTable!B$10)</f>
        <v>Oil pressure</v>
      </c>
      <c r="C1109" s="49" t="s">
        <v>16</v>
      </c>
      <c r="D1109" s="103"/>
      <c r="E1109" s="43"/>
      <c r="F1109" s="43"/>
      <c r="G1109" s="43"/>
      <c r="H1109" s="43"/>
      <c r="I1109" s="44"/>
      <c r="J1109" s="44"/>
      <c r="K1109" s="43"/>
      <c r="L1109" s="43"/>
      <c r="M1109" s="104"/>
    </row>
    <row r="1110" spans="2:13" ht="15" x14ac:dyDescent="0.2">
      <c r="B1110" s="45" t="str">
        <f>IF($M$1="English",TitleTable!C$11,TitleTable!B$11)</f>
        <v>Room temperature</v>
      </c>
      <c r="C1110" s="161" t="s">
        <v>264</v>
      </c>
      <c r="D1110" s="105"/>
      <c r="E1110" s="46"/>
      <c r="F1110" s="46"/>
      <c r="G1110" s="46"/>
      <c r="H1110" s="46"/>
      <c r="I1110" s="46"/>
      <c r="J1110" s="46"/>
      <c r="K1110" s="46"/>
      <c r="L1110" s="46"/>
      <c r="M1110" s="106"/>
    </row>
    <row r="1111" spans="2:13" x14ac:dyDescent="0.2">
      <c r="B1111" s="39" t="str">
        <f>IF($M$1="English",TitleTable!C$12,TitleTable!B$12)</f>
        <v>Relative humidity</v>
      </c>
      <c r="C1111" s="47" t="s">
        <v>266</v>
      </c>
      <c r="D1111" s="107"/>
      <c r="E1111" s="48"/>
      <c r="F1111" s="48"/>
      <c r="G1111" s="48"/>
      <c r="H1111" s="48"/>
      <c r="I1111" s="48"/>
      <c r="J1111" s="48"/>
      <c r="K1111" s="48"/>
      <c r="L1111" s="48"/>
      <c r="M1111" s="108"/>
    </row>
    <row r="1112" spans="2:13" ht="15" thickBot="1" x14ac:dyDescent="0.25">
      <c r="B1112" s="42" t="str">
        <f>IF($M$1="English",TitleTable!C$13,TitleTable!B$13)</f>
        <v>Atmospheric pressure</v>
      </c>
      <c r="C1112" s="49" t="s">
        <v>18</v>
      </c>
      <c r="D1112" s="109"/>
      <c r="E1112" s="50"/>
      <c r="F1112" s="50"/>
      <c r="G1112" s="50"/>
      <c r="H1112" s="50"/>
      <c r="I1112" s="50"/>
      <c r="J1112" s="50"/>
      <c r="K1112" s="50"/>
      <c r="L1112" s="50"/>
      <c r="M1112" s="110"/>
    </row>
    <row r="1113" spans="2:13" ht="15" thickBot="1" x14ac:dyDescent="0.25">
      <c r="B1113" s="51" t="str">
        <f>IF($M$1="English",TitleTable!C$14,TitleTable!B$14)</f>
        <v>Absolute humidity</v>
      </c>
      <c r="C1113" s="97" t="s">
        <v>0</v>
      </c>
      <c r="D1113" s="111">
        <f>D1110+273.15</f>
        <v>273.14999999999998</v>
      </c>
      <c r="E1113" s="52">
        <f t="shared" ref="E1113:M1113" si="252">E1110+273.15</f>
        <v>273.14999999999998</v>
      </c>
      <c r="F1113" s="52">
        <f t="shared" si="252"/>
        <v>273.14999999999998</v>
      </c>
      <c r="G1113" s="52">
        <f t="shared" si="252"/>
        <v>273.14999999999998</v>
      </c>
      <c r="H1113" s="52">
        <f t="shared" si="252"/>
        <v>273.14999999999998</v>
      </c>
      <c r="I1113" s="52">
        <f t="shared" si="252"/>
        <v>273.14999999999998</v>
      </c>
      <c r="J1113" s="52">
        <f t="shared" si="252"/>
        <v>273.14999999999998</v>
      </c>
      <c r="K1113" s="52">
        <f t="shared" si="252"/>
        <v>273.14999999999998</v>
      </c>
      <c r="L1113" s="52">
        <f t="shared" si="252"/>
        <v>273.14999999999998</v>
      </c>
      <c r="M1113" s="112">
        <f t="shared" si="252"/>
        <v>273.14999999999998</v>
      </c>
    </row>
    <row r="1114" spans="2:13" ht="16.5" x14ac:dyDescent="0.2">
      <c r="B1114" s="53" t="str">
        <f>IF($M$1="English",TitleTable!C$15,TitleTable!B$15)</f>
        <v>Air density</v>
      </c>
      <c r="C1114" s="54" t="s">
        <v>267</v>
      </c>
      <c r="D1114" s="113" t="e">
        <f>(1.2931*273.15/(D1113))*(D1112/1013.25)*(1-0.378*(D1111/100)*(EXP(-6096.9385*(D1113)^-1+21.2409642-2.711193*10^-2*(D1113)+1.673952*10^-5*(D1113)^2+2.433502*LN((D1113))))/100/D1112)</f>
        <v>#DIV/0!</v>
      </c>
      <c r="E1114" s="55" t="e">
        <f t="shared" ref="E1114:M1114" si="253">(1.2931*273.15/(E1113))*(E1112/1013.25)*(1-0.378*(E1111/100)*(EXP(-6096.9385*(E1113)^-1+21.2409642-2.711193*10^-2*(E1113)+1.673952*10^-5*(E1113)^2+2.433502*LN((E1113))))/100/E1112)</f>
        <v>#DIV/0!</v>
      </c>
      <c r="F1114" s="55" t="e">
        <f t="shared" si="253"/>
        <v>#DIV/0!</v>
      </c>
      <c r="G1114" s="55" t="e">
        <f t="shared" si="253"/>
        <v>#DIV/0!</v>
      </c>
      <c r="H1114" s="55" t="e">
        <f t="shared" si="253"/>
        <v>#DIV/0!</v>
      </c>
      <c r="I1114" s="55" t="e">
        <f t="shared" si="253"/>
        <v>#DIV/0!</v>
      </c>
      <c r="J1114" s="55" t="e">
        <f t="shared" si="253"/>
        <v>#DIV/0!</v>
      </c>
      <c r="K1114" s="55" t="e">
        <f t="shared" si="253"/>
        <v>#DIV/0!</v>
      </c>
      <c r="L1114" s="55" t="e">
        <f t="shared" si="253"/>
        <v>#DIV/0!</v>
      </c>
      <c r="M1114" s="114" t="e">
        <f t="shared" si="253"/>
        <v>#DIV/0!</v>
      </c>
    </row>
    <row r="1115" spans="2:13" ht="15.75" thickBot="1" x14ac:dyDescent="0.2">
      <c r="B1115" s="56" t="str">
        <f>IF($M$1="English",TitleTable!C$16,TitleTable!B$16)</f>
        <v>Adjusted torque by air density</v>
      </c>
      <c r="C1115" s="98" t="s">
        <v>34</v>
      </c>
      <c r="D1115" s="115" t="e">
        <f t="shared" ref="D1115:M1115" si="254">((1.175-D1114)*IF(OR($K1104=80,$K1104="80℃"),D$8,D$7))+D1106</f>
        <v>#DIV/0!</v>
      </c>
      <c r="E1115" s="57" t="e">
        <f t="shared" si="254"/>
        <v>#DIV/0!</v>
      </c>
      <c r="F1115" s="57" t="e">
        <f t="shared" si="254"/>
        <v>#DIV/0!</v>
      </c>
      <c r="G1115" s="57" t="e">
        <f t="shared" si="254"/>
        <v>#DIV/0!</v>
      </c>
      <c r="H1115" s="57" t="e">
        <f t="shared" si="254"/>
        <v>#DIV/0!</v>
      </c>
      <c r="I1115" s="57" t="e">
        <f t="shared" si="254"/>
        <v>#DIV/0!</v>
      </c>
      <c r="J1115" s="57" t="e">
        <f t="shared" si="254"/>
        <v>#DIV/0!</v>
      </c>
      <c r="K1115" s="57" t="e">
        <f t="shared" si="254"/>
        <v>#DIV/0!</v>
      </c>
      <c r="L1115" s="57" t="e">
        <f t="shared" si="254"/>
        <v>#DIV/0!</v>
      </c>
      <c r="M1115" s="116" t="e">
        <f t="shared" si="254"/>
        <v>#DIV/0!</v>
      </c>
    </row>
    <row r="1116" spans="2:13" x14ac:dyDescent="0.2">
      <c r="B1116" s="11"/>
      <c r="C1116" s="11"/>
      <c r="D1116" s="11"/>
      <c r="E1116" s="11"/>
      <c r="F1116" s="11"/>
      <c r="G1116" s="11"/>
      <c r="H1116" s="11"/>
      <c r="I1116" s="11"/>
      <c r="J1116" s="11"/>
      <c r="K1116" s="11"/>
      <c r="L1116" s="11"/>
      <c r="M1116" s="11"/>
    </row>
    <row r="1117" spans="2:13" ht="15.75" thickBot="1" x14ac:dyDescent="0.3">
      <c r="B1117" s="9" t="s">
        <v>214</v>
      </c>
      <c r="C1117" s="26" t="str">
        <f>IF($M$1="English",TitleTable!C$5,TitleTable!B$5)</f>
        <v>Oil:</v>
      </c>
      <c r="D1117" s="28" t="str">
        <f>D1104</f>
        <v>JASO BC</v>
      </c>
      <c r="E1117" s="28"/>
      <c r="F1117" s="26" t="str">
        <f>IF($M$1="English",TitleTable!C$18,TitleTable!B$18)</f>
        <v>Date:</v>
      </c>
      <c r="G1117" s="29"/>
      <c r="H1117" s="30"/>
      <c r="I1117" s="26" t="str">
        <f>IF($M$1="English",TitleTable!C$21,TitleTable!B$21)</f>
        <v>Oil temperature</v>
      </c>
      <c r="K1117" s="27">
        <v>80</v>
      </c>
      <c r="L1117" s="94" t="s">
        <v>106</v>
      </c>
      <c r="M1117" s="31" t="str">
        <f>IF(OR(MAX(D1121:M1121)&gt;81,MIN(D1121:M1121)&lt;79),"O/Temp error","")</f>
        <v>O/Temp error</v>
      </c>
    </row>
    <row r="1118" spans="2:13" ht="15" thickBot="1" x14ac:dyDescent="0.25">
      <c r="B1118" s="58" t="str">
        <f>IF($M$1="English",TitleTable!C$6,TitleTable!B$6)</f>
        <v>Speed</v>
      </c>
      <c r="C1118" s="117" t="s">
        <v>35</v>
      </c>
      <c r="D1118" s="59">
        <v>650</v>
      </c>
      <c r="E1118" s="60">
        <v>800</v>
      </c>
      <c r="F1118" s="60">
        <v>1000</v>
      </c>
      <c r="G1118" s="60">
        <v>1200</v>
      </c>
      <c r="H1118" s="60">
        <v>1400</v>
      </c>
      <c r="I1118" s="60">
        <v>1600</v>
      </c>
      <c r="J1118" s="60">
        <v>1800</v>
      </c>
      <c r="K1118" s="60">
        <v>2000</v>
      </c>
      <c r="L1118" s="60">
        <v>2400</v>
      </c>
      <c r="M1118" s="61">
        <v>2800</v>
      </c>
    </row>
    <row r="1119" spans="2:13" x14ac:dyDescent="0.2">
      <c r="B1119" s="62" t="str">
        <f>IF($M$1="English",TitleTable!C$7,TitleTable!B$7)</f>
        <v>Torque</v>
      </c>
      <c r="C1119" s="118" t="s">
        <v>268</v>
      </c>
      <c r="D1119" s="99"/>
      <c r="E1119" s="38"/>
      <c r="F1119" s="38"/>
      <c r="G1119" s="38"/>
      <c r="H1119" s="38"/>
      <c r="I1119" s="38"/>
      <c r="J1119" s="38"/>
      <c r="K1119" s="37"/>
      <c r="L1119" s="37"/>
      <c r="M1119" s="100"/>
    </row>
    <row r="1120" spans="2:13" x14ac:dyDescent="0.2">
      <c r="B1120" s="63" t="str">
        <f>IF($M$1="English",TitleTable!C$8,TitleTable!B$8)</f>
        <v>Water outlet</v>
      </c>
      <c r="C1120" s="67" t="s">
        <v>263</v>
      </c>
      <c r="D1120" s="101"/>
      <c r="E1120" s="40"/>
      <c r="F1120" s="40"/>
      <c r="G1120" s="40"/>
      <c r="H1120" s="40"/>
      <c r="I1120" s="40"/>
      <c r="J1120" s="40"/>
      <c r="K1120" s="40"/>
      <c r="L1120" s="40"/>
      <c r="M1120" s="102"/>
    </row>
    <row r="1121" spans="2:13" x14ac:dyDescent="0.2">
      <c r="B1121" s="63" t="str">
        <f>IF($M$1="English",TitleTable!C$9,TitleTable!B$9)</f>
        <v>Gallary oil temperature</v>
      </c>
      <c r="C1121" s="67" t="s">
        <v>263</v>
      </c>
      <c r="D1121" s="101"/>
      <c r="E1121" s="40"/>
      <c r="F1121" s="40"/>
      <c r="G1121" s="41"/>
      <c r="H1121" s="40"/>
      <c r="I1121" s="40"/>
      <c r="J1121" s="40"/>
      <c r="K1121" s="40"/>
      <c r="L1121" s="40"/>
      <c r="M1121" s="102"/>
    </row>
    <row r="1122" spans="2:13" ht="15" thickBot="1" x14ac:dyDescent="0.25">
      <c r="B1122" s="64" t="str">
        <f>IF($M$1="English",TitleTable!C$10,TitleTable!B$10)</f>
        <v>Oil pressure</v>
      </c>
      <c r="C1122" s="68" t="s">
        <v>15</v>
      </c>
      <c r="D1122" s="103"/>
      <c r="E1122" s="43"/>
      <c r="F1122" s="43"/>
      <c r="G1122" s="43"/>
      <c r="H1122" s="43"/>
      <c r="I1122" s="44"/>
      <c r="J1122" s="44"/>
      <c r="K1122" s="43"/>
      <c r="L1122" s="43"/>
      <c r="M1122" s="104"/>
    </row>
    <row r="1123" spans="2:13" x14ac:dyDescent="0.2">
      <c r="B1123" s="65" t="str">
        <f>IF($M$1="English",TitleTable!C$11,TitleTable!B$11)</f>
        <v>Room temperature</v>
      </c>
      <c r="C1123" s="66" t="s">
        <v>263</v>
      </c>
      <c r="D1123" s="105"/>
      <c r="E1123" s="46"/>
      <c r="F1123" s="46"/>
      <c r="G1123" s="46"/>
      <c r="H1123" s="46"/>
      <c r="I1123" s="46"/>
      <c r="J1123" s="46"/>
      <c r="K1123" s="46"/>
      <c r="L1123" s="46"/>
      <c r="M1123" s="106"/>
    </row>
    <row r="1124" spans="2:13" x14ac:dyDescent="0.2">
      <c r="B1124" s="63" t="str">
        <f>IF($M$1="English",TitleTable!C$12,TitleTable!B$12)</f>
        <v>Relative humidity</v>
      </c>
      <c r="C1124" s="67" t="s">
        <v>265</v>
      </c>
      <c r="D1124" s="107"/>
      <c r="E1124" s="48"/>
      <c r="F1124" s="48"/>
      <c r="G1124" s="48"/>
      <c r="H1124" s="48"/>
      <c r="I1124" s="48"/>
      <c r="J1124" s="48"/>
      <c r="K1124" s="48"/>
      <c r="L1124" s="48"/>
      <c r="M1124" s="108"/>
    </row>
    <row r="1125" spans="2:13" ht="15" thickBot="1" x14ac:dyDescent="0.25">
      <c r="B1125" s="64" t="str">
        <f>IF($M$1="English",TitleTable!C$13,TitleTable!B$13)</f>
        <v>Atmospheric pressure</v>
      </c>
      <c r="C1125" s="68" t="s">
        <v>17</v>
      </c>
      <c r="D1125" s="109"/>
      <c r="E1125" s="50"/>
      <c r="F1125" s="50"/>
      <c r="G1125" s="50"/>
      <c r="H1125" s="50"/>
      <c r="I1125" s="50"/>
      <c r="J1125" s="50"/>
      <c r="K1125" s="50"/>
      <c r="L1125" s="50"/>
      <c r="M1125" s="110"/>
    </row>
    <row r="1126" spans="2:13" ht="15" thickBot="1" x14ac:dyDescent="0.25">
      <c r="B1126" s="51" t="str">
        <f>IF($M$1="English",TitleTable!C$14,TitleTable!B$14)</f>
        <v>Absolute humidity</v>
      </c>
      <c r="C1126" s="97" t="s">
        <v>19</v>
      </c>
      <c r="D1126" s="111">
        <f>D1123+273.15</f>
        <v>273.14999999999998</v>
      </c>
      <c r="E1126" s="52">
        <f t="shared" ref="E1126:M1126" si="255">E1123+273.15</f>
        <v>273.14999999999998</v>
      </c>
      <c r="F1126" s="52">
        <f t="shared" si="255"/>
        <v>273.14999999999998</v>
      </c>
      <c r="G1126" s="52">
        <f t="shared" si="255"/>
        <v>273.14999999999998</v>
      </c>
      <c r="H1126" s="52">
        <f t="shared" si="255"/>
        <v>273.14999999999998</v>
      </c>
      <c r="I1126" s="52">
        <f t="shared" si="255"/>
        <v>273.14999999999998</v>
      </c>
      <c r="J1126" s="52">
        <f t="shared" si="255"/>
        <v>273.14999999999998</v>
      </c>
      <c r="K1126" s="52">
        <f t="shared" si="255"/>
        <v>273.14999999999998</v>
      </c>
      <c r="L1126" s="52">
        <f t="shared" si="255"/>
        <v>273.14999999999998</v>
      </c>
      <c r="M1126" s="112">
        <f t="shared" si="255"/>
        <v>273.14999999999998</v>
      </c>
    </row>
    <row r="1127" spans="2:13" ht="16.5" x14ac:dyDescent="0.2">
      <c r="B1127" s="53" t="str">
        <f>IF($M$1="English",TitleTable!C$15,TitleTable!B$15)</f>
        <v>Air density</v>
      </c>
      <c r="C1127" s="54" t="s">
        <v>269</v>
      </c>
      <c r="D1127" s="113" t="e">
        <f>(1.2931*273.15/(D1126))*(D1125/1013.25)*(1-0.378*(D1124/100)*(EXP(-6096.9385*(D1126)^-1+21.2409642-2.711193*10^-2*(D1126)+1.673952*10^-5*(D1126)^2+2.433502*LN((D1126))))/100/D1125)</f>
        <v>#DIV/0!</v>
      </c>
      <c r="E1127" s="55" t="e">
        <f t="shared" ref="E1127:M1127" si="256">(1.2931*273.15/(E1126))*(E1125/1013.25)*(1-0.378*(E1124/100)*(EXP(-6096.9385*(E1126)^-1+21.2409642-2.711193*10^-2*(E1126)+1.673952*10^-5*(E1126)^2+2.433502*LN((E1126))))/100/E1125)</f>
        <v>#DIV/0!</v>
      </c>
      <c r="F1127" s="55" t="e">
        <f t="shared" si="256"/>
        <v>#DIV/0!</v>
      </c>
      <c r="G1127" s="55" t="e">
        <f t="shared" si="256"/>
        <v>#DIV/0!</v>
      </c>
      <c r="H1127" s="55" t="e">
        <f t="shared" si="256"/>
        <v>#DIV/0!</v>
      </c>
      <c r="I1127" s="55" t="e">
        <f t="shared" si="256"/>
        <v>#DIV/0!</v>
      </c>
      <c r="J1127" s="55" t="e">
        <f t="shared" si="256"/>
        <v>#DIV/0!</v>
      </c>
      <c r="K1127" s="55" t="e">
        <f t="shared" si="256"/>
        <v>#DIV/0!</v>
      </c>
      <c r="L1127" s="55" t="e">
        <f t="shared" si="256"/>
        <v>#DIV/0!</v>
      </c>
      <c r="M1127" s="114" t="e">
        <f t="shared" si="256"/>
        <v>#DIV/0!</v>
      </c>
    </row>
    <row r="1128" spans="2:13" ht="15.75" thickBot="1" x14ac:dyDescent="0.2">
      <c r="B1128" s="56" t="str">
        <f>IF($M$1="English",TitleTable!C$16,TitleTable!B$16)</f>
        <v>Adjusted torque by air density</v>
      </c>
      <c r="C1128" s="98" t="s">
        <v>34</v>
      </c>
      <c r="D1128" s="115" t="e">
        <f t="shared" ref="D1128:M1128" si="257">((1.175-D1127)*IF(OR($K1117=80,$K1117="80℃"),D$8,D$7))+D1119</f>
        <v>#DIV/0!</v>
      </c>
      <c r="E1128" s="57" t="e">
        <f t="shared" si="257"/>
        <v>#DIV/0!</v>
      </c>
      <c r="F1128" s="57" t="e">
        <f t="shared" si="257"/>
        <v>#DIV/0!</v>
      </c>
      <c r="G1128" s="57" t="e">
        <f t="shared" si="257"/>
        <v>#DIV/0!</v>
      </c>
      <c r="H1128" s="57" t="e">
        <f t="shared" si="257"/>
        <v>#DIV/0!</v>
      </c>
      <c r="I1128" s="57" t="e">
        <f t="shared" si="257"/>
        <v>#DIV/0!</v>
      </c>
      <c r="J1128" s="57" t="e">
        <f t="shared" si="257"/>
        <v>#DIV/0!</v>
      </c>
      <c r="K1128" s="57" t="e">
        <f t="shared" si="257"/>
        <v>#DIV/0!</v>
      </c>
      <c r="L1128" s="57" t="e">
        <f t="shared" si="257"/>
        <v>#DIV/0!</v>
      </c>
      <c r="M1128" s="116" t="e">
        <f t="shared" si="257"/>
        <v>#DIV/0!</v>
      </c>
    </row>
    <row r="1130" spans="2:13" ht="15.75" thickBot="1" x14ac:dyDescent="0.3">
      <c r="B1130" s="9" t="s">
        <v>216</v>
      </c>
      <c r="C1130" s="26" t="str">
        <f>IF($M$1="English",TitleTable!C$5,TitleTable!B$5)</f>
        <v>Oil:</v>
      </c>
      <c r="D1130" s="78"/>
      <c r="E1130" s="28"/>
      <c r="F1130" s="26" t="str">
        <f>IF($M$1="English",TitleTable!C$18,TitleTable!B$18)</f>
        <v>Date:</v>
      </c>
      <c r="G1130" s="29"/>
      <c r="H1130" s="30"/>
      <c r="I1130" s="26" t="str">
        <f>IF($M$1="English",TitleTable!C$21,TitleTable!B$21)</f>
        <v>Oil temperature</v>
      </c>
      <c r="K1130" s="27">
        <v>50</v>
      </c>
      <c r="L1130" s="94" t="s">
        <v>106</v>
      </c>
      <c r="M1130" s="31" t="str">
        <f>IF(OR(MAX(D1134:M1134)&gt;51,MIN(D1134:M1134)&lt;49),"O/Temp error","")</f>
        <v>O/Temp error</v>
      </c>
    </row>
    <row r="1131" spans="2:13" ht="15" thickBot="1" x14ac:dyDescent="0.25">
      <c r="B1131" s="32" t="str">
        <f>IF($M$1="English",TitleTable!C$6,TitleTable!B$6)</f>
        <v>Speed</v>
      </c>
      <c r="C1131" s="95" t="s">
        <v>36</v>
      </c>
      <c r="D1131" s="33">
        <v>650</v>
      </c>
      <c r="E1131" s="34">
        <v>800</v>
      </c>
      <c r="F1131" s="34">
        <v>1000</v>
      </c>
      <c r="G1131" s="34">
        <v>1200</v>
      </c>
      <c r="H1131" s="34">
        <v>1400</v>
      </c>
      <c r="I1131" s="34">
        <v>1600</v>
      </c>
      <c r="J1131" s="34">
        <v>1800</v>
      </c>
      <c r="K1131" s="34">
        <v>2000</v>
      </c>
      <c r="L1131" s="34">
        <v>2400</v>
      </c>
      <c r="M1131" s="35">
        <v>2800</v>
      </c>
    </row>
    <row r="1132" spans="2:13" x14ac:dyDescent="0.2">
      <c r="B1132" s="36" t="str">
        <f>IF($M$1="English",TitleTable!C$7,TitleTable!B$7)</f>
        <v>Torque</v>
      </c>
      <c r="C1132" s="96" t="s">
        <v>268</v>
      </c>
      <c r="D1132" s="99"/>
      <c r="E1132" s="38"/>
      <c r="F1132" s="38"/>
      <c r="G1132" s="38"/>
      <c r="H1132" s="38"/>
      <c r="I1132" s="38"/>
      <c r="J1132" s="38"/>
      <c r="K1132" s="37"/>
      <c r="L1132" s="37"/>
      <c r="M1132" s="100"/>
    </row>
    <row r="1133" spans="2:13" ht="15" x14ac:dyDescent="0.2">
      <c r="B1133" s="39" t="str">
        <f>IF($M$1="English",TitleTable!C$8,TitleTable!B$8)</f>
        <v>Water outlet</v>
      </c>
      <c r="C1133" s="162" t="s">
        <v>264</v>
      </c>
      <c r="D1133" s="101"/>
      <c r="E1133" s="40"/>
      <c r="F1133" s="40"/>
      <c r="G1133" s="40"/>
      <c r="H1133" s="40"/>
      <c r="I1133" s="40"/>
      <c r="J1133" s="40"/>
      <c r="K1133" s="40"/>
      <c r="L1133" s="40"/>
      <c r="M1133" s="102"/>
    </row>
    <row r="1134" spans="2:13" ht="15" x14ac:dyDescent="0.2">
      <c r="B1134" s="39" t="str">
        <f>IF($M$1="English",TitleTable!C$9,TitleTable!B$9)</f>
        <v>Gallary oil temperature</v>
      </c>
      <c r="C1134" s="161" t="s">
        <v>264</v>
      </c>
      <c r="D1134" s="101"/>
      <c r="E1134" s="40"/>
      <c r="F1134" s="40"/>
      <c r="G1134" s="41"/>
      <c r="H1134" s="40"/>
      <c r="I1134" s="40"/>
      <c r="J1134" s="40"/>
      <c r="K1134" s="40"/>
      <c r="L1134" s="40"/>
      <c r="M1134" s="102"/>
    </row>
    <row r="1135" spans="2:13" ht="15" thickBot="1" x14ac:dyDescent="0.25">
      <c r="B1135" s="42" t="str">
        <f>IF($M$1="English",TitleTable!C$10,TitleTable!B$10)</f>
        <v>Oil pressure</v>
      </c>
      <c r="C1135" s="49" t="s">
        <v>16</v>
      </c>
      <c r="D1135" s="103"/>
      <c r="E1135" s="43"/>
      <c r="F1135" s="43"/>
      <c r="G1135" s="43"/>
      <c r="H1135" s="43"/>
      <c r="I1135" s="44"/>
      <c r="J1135" s="44"/>
      <c r="K1135" s="43"/>
      <c r="L1135" s="43"/>
      <c r="M1135" s="104"/>
    </row>
    <row r="1136" spans="2:13" ht="15" x14ac:dyDescent="0.2">
      <c r="B1136" s="45" t="str">
        <f>IF($M$1="English",TitleTable!C$11,TitleTable!B$11)</f>
        <v>Room temperature</v>
      </c>
      <c r="C1136" s="161" t="s">
        <v>264</v>
      </c>
      <c r="D1136" s="105"/>
      <c r="E1136" s="46"/>
      <c r="F1136" s="46"/>
      <c r="G1136" s="46"/>
      <c r="H1136" s="46"/>
      <c r="I1136" s="46"/>
      <c r="J1136" s="46"/>
      <c r="K1136" s="46"/>
      <c r="L1136" s="46"/>
      <c r="M1136" s="106"/>
    </row>
    <row r="1137" spans="2:13" x14ac:dyDescent="0.2">
      <c r="B1137" s="39" t="str">
        <f>IF($M$1="English",TitleTable!C$12,TitleTable!B$12)</f>
        <v>Relative humidity</v>
      </c>
      <c r="C1137" s="47" t="s">
        <v>266</v>
      </c>
      <c r="D1137" s="107"/>
      <c r="E1137" s="48"/>
      <c r="F1137" s="48"/>
      <c r="G1137" s="48"/>
      <c r="H1137" s="48"/>
      <c r="I1137" s="48"/>
      <c r="J1137" s="48"/>
      <c r="K1137" s="48"/>
      <c r="L1137" s="48"/>
      <c r="M1137" s="108"/>
    </row>
    <row r="1138" spans="2:13" ht="15" thickBot="1" x14ac:dyDescent="0.25">
      <c r="B1138" s="42" t="str">
        <f>IF($M$1="English",TitleTable!C$13,TitleTable!B$13)</f>
        <v>Atmospheric pressure</v>
      </c>
      <c r="C1138" s="49" t="s">
        <v>18</v>
      </c>
      <c r="D1138" s="109"/>
      <c r="E1138" s="50"/>
      <c r="F1138" s="50"/>
      <c r="G1138" s="50"/>
      <c r="H1138" s="50"/>
      <c r="I1138" s="50"/>
      <c r="J1138" s="50"/>
      <c r="K1138" s="50"/>
      <c r="L1138" s="50"/>
      <c r="M1138" s="110"/>
    </row>
    <row r="1139" spans="2:13" ht="15" thickBot="1" x14ac:dyDescent="0.25">
      <c r="B1139" s="51" t="str">
        <f>IF($M$1="English",TitleTable!C$14,TitleTable!B$14)</f>
        <v>Absolute humidity</v>
      </c>
      <c r="C1139" s="97" t="s">
        <v>0</v>
      </c>
      <c r="D1139" s="111">
        <f>D1136+273.15</f>
        <v>273.14999999999998</v>
      </c>
      <c r="E1139" s="52">
        <f t="shared" ref="E1139:M1139" si="258">E1136+273.15</f>
        <v>273.14999999999998</v>
      </c>
      <c r="F1139" s="52">
        <f t="shared" si="258"/>
        <v>273.14999999999998</v>
      </c>
      <c r="G1139" s="52">
        <f t="shared" si="258"/>
        <v>273.14999999999998</v>
      </c>
      <c r="H1139" s="52">
        <f t="shared" si="258"/>
        <v>273.14999999999998</v>
      </c>
      <c r="I1139" s="52">
        <f t="shared" si="258"/>
        <v>273.14999999999998</v>
      </c>
      <c r="J1139" s="52">
        <f t="shared" si="258"/>
        <v>273.14999999999998</v>
      </c>
      <c r="K1139" s="52">
        <f t="shared" si="258"/>
        <v>273.14999999999998</v>
      </c>
      <c r="L1139" s="52">
        <f t="shared" si="258"/>
        <v>273.14999999999998</v>
      </c>
      <c r="M1139" s="112">
        <f t="shared" si="258"/>
        <v>273.14999999999998</v>
      </c>
    </row>
    <row r="1140" spans="2:13" ht="16.5" x14ac:dyDescent="0.2">
      <c r="B1140" s="53" t="str">
        <f>IF($M$1="English",TitleTable!C$15,TitleTable!B$15)</f>
        <v>Air density</v>
      </c>
      <c r="C1140" s="54" t="s">
        <v>267</v>
      </c>
      <c r="D1140" s="113" t="e">
        <f>(1.2931*273.15/(D1139))*(D1138/1013.25)*(1-0.378*(D1137/100)*(EXP(-6096.9385*(D1139)^-1+21.2409642-2.711193*10^-2*(D1139)+1.673952*10^-5*(D1139)^2+2.433502*LN((D1139))))/100/D1138)</f>
        <v>#DIV/0!</v>
      </c>
      <c r="E1140" s="55" t="e">
        <f t="shared" ref="E1140:M1140" si="259">(1.2931*273.15/(E1139))*(E1138/1013.25)*(1-0.378*(E1137/100)*(EXP(-6096.9385*(E1139)^-1+21.2409642-2.711193*10^-2*(E1139)+1.673952*10^-5*(E1139)^2+2.433502*LN((E1139))))/100/E1138)</f>
        <v>#DIV/0!</v>
      </c>
      <c r="F1140" s="55" t="e">
        <f t="shared" si="259"/>
        <v>#DIV/0!</v>
      </c>
      <c r="G1140" s="55" t="e">
        <f t="shared" si="259"/>
        <v>#DIV/0!</v>
      </c>
      <c r="H1140" s="55" t="e">
        <f t="shared" si="259"/>
        <v>#DIV/0!</v>
      </c>
      <c r="I1140" s="55" t="e">
        <f t="shared" si="259"/>
        <v>#DIV/0!</v>
      </c>
      <c r="J1140" s="55" t="e">
        <f t="shared" si="259"/>
        <v>#DIV/0!</v>
      </c>
      <c r="K1140" s="55" t="e">
        <f t="shared" si="259"/>
        <v>#DIV/0!</v>
      </c>
      <c r="L1140" s="55" t="e">
        <f t="shared" si="259"/>
        <v>#DIV/0!</v>
      </c>
      <c r="M1140" s="114" t="e">
        <f t="shared" si="259"/>
        <v>#DIV/0!</v>
      </c>
    </row>
    <row r="1141" spans="2:13" ht="15.75" thickBot="1" x14ac:dyDescent="0.2">
      <c r="B1141" s="56" t="str">
        <f>IF($M$1="English",TitleTable!C$16,TitleTable!B$16)</f>
        <v>Adjusted torque by air density</v>
      </c>
      <c r="C1141" s="98" t="s">
        <v>34</v>
      </c>
      <c r="D1141" s="115" t="e">
        <f t="shared" ref="D1141:M1141" si="260">((1.175-D1140)*IF(OR($K1130=80,$K1130="80℃"),D$8,D$7))+D1132</f>
        <v>#DIV/0!</v>
      </c>
      <c r="E1141" s="57" t="e">
        <f t="shared" si="260"/>
        <v>#DIV/0!</v>
      </c>
      <c r="F1141" s="57" t="e">
        <f t="shared" si="260"/>
        <v>#DIV/0!</v>
      </c>
      <c r="G1141" s="57" t="e">
        <f t="shared" si="260"/>
        <v>#DIV/0!</v>
      </c>
      <c r="H1141" s="57" t="e">
        <f t="shared" si="260"/>
        <v>#DIV/0!</v>
      </c>
      <c r="I1141" s="57" t="e">
        <f t="shared" si="260"/>
        <v>#DIV/0!</v>
      </c>
      <c r="J1141" s="57" t="e">
        <f t="shared" si="260"/>
        <v>#DIV/0!</v>
      </c>
      <c r="K1141" s="57" t="e">
        <f t="shared" si="260"/>
        <v>#DIV/0!</v>
      </c>
      <c r="L1141" s="57" t="e">
        <f t="shared" si="260"/>
        <v>#DIV/0!</v>
      </c>
      <c r="M1141" s="116" t="e">
        <f t="shared" si="260"/>
        <v>#DIV/0!</v>
      </c>
    </row>
    <row r="1142" spans="2:13" x14ac:dyDescent="0.2">
      <c r="B1142" s="11"/>
      <c r="C1142" s="11"/>
      <c r="D1142" s="11"/>
      <c r="E1142" s="11"/>
      <c r="F1142" s="11"/>
      <c r="G1142" s="11"/>
      <c r="H1142" s="11"/>
      <c r="I1142" s="11"/>
      <c r="J1142" s="11"/>
      <c r="K1142" s="11"/>
      <c r="L1142" s="11"/>
      <c r="M1142" s="11"/>
    </row>
    <row r="1143" spans="2:13" ht="15.75" thickBot="1" x14ac:dyDescent="0.3">
      <c r="B1143" s="9" t="s">
        <v>220</v>
      </c>
      <c r="C1143" s="26" t="str">
        <f>IF($M$1="English",TitleTable!C$5,TitleTable!B$5)</f>
        <v>Oil:</v>
      </c>
      <c r="D1143" s="28">
        <f>D1130</f>
        <v>0</v>
      </c>
      <c r="E1143" s="28"/>
      <c r="F1143" s="26" t="str">
        <f>IF($M$1="English",TitleTable!C$18,TitleTable!B$18)</f>
        <v>Date:</v>
      </c>
      <c r="G1143" s="29"/>
      <c r="H1143" s="30"/>
      <c r="I1143" s="26" t="str">
        <f>IF($M$1="English",TitleTable!C$21,TitleTable!B$21)</f>
        <v>Oil temperature</v>
      </c>
      <c r="K1143" s="27">
        <v>80</v>
      </c>
      <c r="L1143" s="94" t="s">
        <v>106</v>
      </c>
      <c r="M1143" s="31" t="str">
        <f>IF(OR(MAX(D1147:M1147)&gt;81,MIN(D1147:M1147)&lt;79),"O/Temp error","")</f>
        <v>O/Temp error</v>
      </c>
    </row>
    <row r="1144" spans="2:13" ht="15" thickBot="1" x14ac:dyDescent="0.25">
      <c r="B1144" s="58" t="str">
        <f>IF($M$1="English",TitleTable!C$6,TitleTable!B$6)</f>
        <v>Speed</v>
      </c>
      <c r="C1144" s="117" t="s">
        <v>35</v>
      </c>
      <c r="D1144" s="59">
        <v>650</v>
      </c>
      <c r="E1144" s="60">
        <v>800</v>
      </c>
      <c r="F1144" s="60">
        <v>1000</v>
      </c>
      <c r="G1144" s="60">
        <v>1200</v>
      </c>
      <c r="H1144" s="60">
        <v>1400</v>
      </c>
      <c r="I1144" s="60">
        <v>1600</v>
      </c>
      <c r="J1144" s="60">
        <v>1800</v>
      </c>
      <c r="K1144" s="60">
        <v>2000</v>
      </c>
      <c r="L1144" s="60">
        <v>2400</v>
      </c>
      <c r="M1144" s="61">
        <v>2800</v>
      </c>
    </row>
    <row r="1145" spans="2:13" x14ac:dyDescent="0.2">
      <c r="B1145" s="62" t="str">
        <f>IF($M$1="English",TitleTable!C$7,TitleTable!B$7)</f>
        <v>Torque</v>
      </c>
      <c r="C1145" s="118" t="s">
        <v>268</v>
      </c>
      <c r="D1145" s="99"/>
      <c r="E1145" s="38"/>
      <c r="F1145" s="38"/>
      <c r="G1145" s="38"/>
      <c r="H1145" s="38"/>
      <c r="I1145" s="38"/>
      <c r="J1145" s="38"/>
      <c r="K1145" s="37"/>
      <c r="L1145" s="37"/>
      <c r="M1145" s="100"/>
    </row>
    <row r="1146" spans="2:13" x14ac:dyDescent="0.2">
      <c r="B1146" s="63" t="str">
        <f>IF($M$1="English",TitleTable!C$8,TitleTable!B$8)</f>
        <v>Water outlet</v>
      </c>
      <c r="C1146" s="67" t="s">
        <v>263</v>
      </c>
      <c r="D1146" s="101"/>
      <c r="E1146" s="40"/>
      <c r="F1146" s="40"/>
      <c r="G1146" s="40"/>
      <c r="H1146" s="40"/>
      <c r="I1146" s="40"/>
      <c r="J1146" s="40"/>
      <c r="K1146" s="40"/>
      <c r="L1146" s="40"/>
      <c r="M1146" s="102"/>
    </row>
    <row r="1147" spans="2:13" x14ac:dyDescent="0.2">
      <c r="B1147" s="63" t="str">
        <f>IF($M$1="English",TitleTable!C$9,TitleTable!B$9)</f>
        <v>Gallary oil temperature</v>
      </c>
      <c r="C1147" s="67" t="s">
        <v>263</v>
      </c>
      <c r="D1147" s="101"/>
      <c r="E1147" s="40"/>
      <c r="F1147" s="40"/>
      <c r="G1147" s="41"/>
      <c r="H1147" s="40"/>
      <c r="I1147" s="40"/>
      <c r="J1147" s="40"/>
      <c r="K1147" s="40"/>
      <c r="L1147" s="40"/>
      <c r="M1147" s="102"/>
    </row>
    <row r="1148" spans="2:13" ht="15" thickBot="1" x14ac:dyDescent="0.25">
      <c r="B1148" s="64" t="str">
        <f>IF($M$1="English",TitleTable!C$10,TitleTable!B$10)</f>
        <v>Oil pressure</v>
      </c>
      <c r="C1148" s="68" t="s">
        <v>15</v>
      </c>
      <c r="D1148" s="103"/>
      <c r="E1148" s="43"/>
      <c r="F1148" s="43"/>
      <c r="G1148" s="43"/>
      <c r="H1148" s="43"/>
      <c r="I1148" s="44"/>
      <c r="J1148" s="44"/>
      <c r="K1148" s="43"/>
      <c r="L1148" s="43"/>
      <c r="M1148" s="104"/>
    </row>
    <row r="1149" spans="2:13" x14ac:dyDescent="0.2">
      <c r="B1149" s="65" t="str">
        <f>IF($M$1="English",TitleTable!C$11,TitleTable!B$11)</f>
        <v>Room temperature</v>
      </c>
      <c r="C1149" s="66" t="s">
        <v>263</v>
      </c>
      <c r="D1149" s="105"/>
      <c r="E1149" s="46"/>
      <c r="F1149" s="46"/>
      <c r="G1149" s="46"/>
      <c r="H1149" s="46"/>
      <c r="I1149" s="46"/>
      <c r="J1149" s="46"/>
      <c r="K1149" s="46"/>
      <c r="L1149" s="46"/>
      <c r="M1149" s="106"/>
    </row>
    <row r="1150" spans="2:13" x14ac:dyDescent="0.2">
      <c r="B1150" s="63" t="str">
        <f>IF($M$1="English",TitleTable!C$12,TitleTable!B$12)</f>
        <v>Relative humidity</v>
      </c>
      <c r="C1150" s="67" t="s">
        <v>265</v>
      </c>
      <c r="D1150" s="107"/>
      <c r="E1150" s="48"/>
      <c r="F1150" s="48"/>
      <c r="G1150" s="48"/>
      <c r="H1150" s="48"/>
      <c r="I1150" s="48"/>
      <c r="J1150" s="48"/>
      <c r="K1150" s="48"/>
      <c r="L1150" s="48"/>
      <c r="M1150" s="108"/>
    </row>
    <row r="1151" spans="2:13" ht="15" thickBot="1" x14ac:dyDescent="0.25">
      <c r="B1151" s="64" t="str">
        <f>IF($M$1="English",TitleTable!C$13,TitleTable!B$13)</f>
        <v>Atmospheric pressure</v>
      </c>
      <c r="C1151" s="68" t="s">
        <v>17</v>
      </c>
      <c r="D1151" s="109"/>
      <c r="E1151" s="50"/>
      <c r="F1151" s="50"/>
      <c r="G1151" s="50"/>
      <c r="H1151" s="50"/>
      <c r="I1151" s="50"/>
      <c r="J1151" s="50"/>
      <c r="K1151" s="50"/>
      <c r="L1151" s="50"/>
      <c r="M1151" s="110"/>
    </row>
    <row r="1152" spans="2:13" ht="15" thickBot="1" x14ac:dyDescent="0.25">
      <c r="B1152" s="51" t="str">
        <f>IF($M$1="English",TitleTable!C$14,TitleTable!B$14)</f>
        <v>Absolute humidity</v>
      </c>
      <c r="C1152" s="97" t="s">
        <v>19</v>
      </c>
      <c r="D1152" s="111">
        <f>D1149+273.15</f>
        <v>273.14999999999998</v>
      </c>
      <c r="E1152" s="52">
        <f t="shared" ref="E1152:M1152" si="261">E1149+273.15</f>
        <v>273.14999999999998</v>
      </c>
      <c r="F1152" s="52">
        <f t="shared" si="261"/>
        <v>273.14999999999998</v>
      </c>
      <c r="G1152" s="52">
        <f t="shared" si="261"/>
        <v>273.14999999999998</v>
      </c>
      <c r="H1152" s="52">
        <f t="shared" si="261"/>
        <v>273.14999999999998</v>
      </c>
      <c r="I1152" s="52">
        <f t="shared" si="261"/>
        <v>273.14999999999998</v>
      </c>
      <c r="J1152" s="52">
        <f t="shared" si="261"/>
        <v>273.14999999999998</v>
      </c>
      <c r="K1152" s="52">
        <f t="shared" si="261"/>
        <v>273.14999999999998</v>
      </c>
      <c r="L1152" s="52">
        <f t="shared" si="261"/>
        <v>273.14999999999998</v>
      </c>
      <c r="M1152" s="112">
        <f t="shared" si="261"/>
        <v>273.14999999999998</v>
      </c>
    </row>
    <row r="1153" spans="2:13" ht="16.5" x14ac:dyDescent="0.2">
      <c r="B1153" s="53" t="str">
        <f>IF($M$1="English",TitleTable!C$15,TitleTable!B$15)</f>
        <v>Air density</v>
      </c>
      <c r="C1153" s="54" t="s">
        <v>269</v>
      </c>
      <c r="D1153" s="113" t="e">
        <f>(1.2931*273.15/(D1152))*(D1151/1013.25)*(1-0.378*(D1150/100)*(EXP(-6096.9385*(D1152)^-1+21.2409642-2.711193*10^-2*(D1152)+1.673952*10^-5*(D1152)^2+2.433502*LN((D1152))))/100/D1151)</f>
        <v>#DIV/0!</v>
      </c>
      <c r="E1153" s="55" t="e">
        <f t="shared" ref="E1153:M1153" si="262">(1.2931*273.15/(E1152))*(E1151/1013.25)*(1-0.378*(E1150/100)*(EXP(-6096.9385*(E1152)^-1+21.2409642-2.711193*10^-2*(E1152)+1.673952*10^-5*(E1152)^2+2.433502*LN((E1152))))/100/E1151)</f>
        <v>#DIV/0!</v>
      </c>
      <c r="F1153" s="55" t="e">
        <f t="shared" si="262"/>
        <v>#DIV/0!</v>
      </c>
      <c r="G1153" s="55" t="e">
        <f t="shared" si="262"/>
        <v>#DIV/0!</v>
      </c>
      <c r="H1153" s="55" t="e">
        <f t="shared" si="262"/>
        <v>#DIV/0!</v>
      </c>
      <c r="I1153" s="55" t="e">
        <f t="shared" si="262"/>
        <v>#DIV/0!</v>
      </c>
      <c r="J1153" s="55" t="e">
        <f t="shared" si="262"/>
        <v>#DIV/0!</v>
      </c>
      <c r="K1153" s="55" t="e">
        <f t="shared" si="262"/>
        <v>#DIV/0!</v>
      </c>
      <c r="L1153" s="55" t="e">
        <f t="shared" si="262"/>
        <v>#DIV/0!</v>
      </c>
      <c r="M1153" s="114" t="e">
        <f t="shared" si="262"/>
        <v>#DIV/0!</v>
      </c>
    </row>
    <row r="1154" spans="2:13" ht="15.75" thickBot="1" x14ac:dyDescent="0.2">
      <c r="B1154" s="56" t="str">
        <f>IF($M$1="English",TitleTable!C$16,TitleTable!B$16)</f>
        <v>Adjusted torque by air density</v>
      </c>
      <c r="C1154" s="98" t="s">
        <v>34</v>
      </c>
      <c r="D1154" s="115" t="e">
        <f t="shared" ref="D1154:M1154" si="263">((1.175-D1153)*IF(OR($K1143=80,$K1143="80℃"),D$8,D$7))+D1145</f>
        <v>#DIV/0!</v>
      </c>
      <c r="E1154" s="57" t="e">
        <f t="shared" si="263"/>
        <v>#DIV/0!</v>
      </c>
      <c r="F1154" s="57" t="e">
        <f t="shared" si="263"/>
        <v>#DIV/0!</v>
      </c>
      <c r="G1154" s="57" t="e">
        <f t="shared" si="263"/>
        <v>#DIV/0!</v>
      </c>
      <c r="H1154" s="57" t="e">
        <f t="shared" si="263"/>
        <v>#DIV/0!</v>
      </c>
      <c r="I1154" s="57" t="e">
        <f t="shared" si="263"/>
        <v>#DIV/0!</v>
      </c>
      <c r="J1154" s="57" t="e">
        <f t="shared" si="263"/>
        <v>#DIV/0!</v>
      </c>
      <c r="K1154" s="57" t="e">
        <f t="shared" si="263"/>
        <v>#DIV/0!</v>
      </c>
      <c r="L1154" s="57" t="e">
        <f t="shared" si="263"/>
        <v>#DIV/0!</v>
      </c>
      <c r="M1154" s="116" t="e">
        <f t="shared" si="263"/>
        <v>#DIV/0!</v>
      </c>
    </row>
    <row r="1156" spans="2:13" ht="15.75" thickBot="1" x14ac:dyDescent="0.3">
      <c r="B1156" s="9" t="s">
        <v>222</v>
      </c>
      <c r="C1156" s="26" t="str">
        <f>IF($M$1="English",TitleTable!C$5,TitleTable!B$5)</f>
        <v>Oil:</v>
      </c>
      <c r="D1156" s="27" t="s">
        <v>1</v>
      </c>
      <c r="E1156" s="28"/>
      <c r="F1156" s="26" t="str">
        <f>IF($M$1="English",TitleTable!C$18,TitleTable!B$18)</f>
        <v>Date:</v>
      </c>
      <c r="G1156" s="29"/>
      <c r="H1156" s="30"/>
      <c r="I1156" s="26" t="str">
        <f>IF($M$1="English",TitleTable!C$21,TitleTable!B$21)</f>
        <v>Oil temperature</v>
      </c>
      <c r="K1156" s="27">
        <v>50</v>
      </c>
      <c r="L1156" s="94" t="s">
        <v>106</v>
      </c>
      <c r="M1156" s="31" t="str">
        <f>IF(OR(MAX(D1160:M1160)&gt;51,MIN(D1160:M1160)&lt;49),"O/Temp error","")</f>
        <v>O/Temp error</v>
      </c>
    </row>
    <row r="1157" spans="2:13" ht="15" thickBot="1" x14ac:dyDescent="0.25">
      <c r="B1157" s="32" t="str">
        <f>IF($M$1="English",TitleTable!C$6,TitleTable!B$6)</f>
        <v>Speed</v>
      </c>
      <c r="C1157" s="95" t="s">
        <v>36</v>
      </c>
      <c r="D1157" s="33">
        <v>650</v>
      </c>
      <c r="E1157" s="34">
        <v>800</v>
      </c>
      <c r="F1157" s="34">
        <v>1000</v>
      </c>
      <c r="G1157" s="34">
        <v>1200</v>
      </c>
      <c r="H1157" s="34">
        <v>1400</v>
      </c>
      <c r="I1157" s="34">
        <v>1600</v>
      </c>
      <c r="J1157" s="34">
        <v>1800</v>
      </c>
      <c r="K1157" s="34">
        <v>2000</v>
      </c>
      <c r="L1157" s="34">
        <v>2400</v>
      </c>
      <c r="M1157" s="35">
        <v>2800</v>
      </c>
    </row>
    <row r="1158" spans="2:13" x14ac:dyDescent="0.2">
      <c r="B1158" s="36" t="str">
        <f>IF($M$1="English",TitleTable!C$7,TitleTable!B$7)</f>
        <v>Torque</v>
      </c>
      <c r="C1158" s="96" t="s">
        <v>268</v>
      </c>
      <c r="D1158" s="99"/>
      <c r="E1158" s="38"/>
      <c r="F1158" s="38"/>
      <c r="G1158" s="38"/>
      <c r="H1158" s="38"/>
      <c r="I1158" s="38"/>
      <c r="J1158" s="38"/>
      <c r="K1158" s="37"/>
      <c r="L1158" s="37"/>
      <c r="M1158" s="100"/>
    </row>
    <row r="1159" spans="2:13" ht="15" x14ac:dyDescent="0.2">
      <c r="B1159" s="39" t="str">
        <f>IF($M$1="English",TitleTable!C$8,TitleTable!B$8)</f>
        <v>Water outlet</v>
      </c>
      <c r="C1159" s="162" t="s">
        <v>264</v>
      </c>
      <c r="D1159" s="101"/>
      <c r="E1159" s="40"/>
      <c r="F1159" s="40"/>
      <c r="G1159" s="40"/>
      <c r="H1159" s="40"/>
      <c r="I1159" s="40"/>
      <c r="J1159" s="40"/>
      <c r="K1159" s="40"/>
      <c r="L1159" s="40"/>
      <c r="M1159" s="102"/>
    </row>
    <row r="1160" spans="2:13" ht="15" x14ac:dyDescent="0.2">
      <c r="B1160" s="39" t="str">
        <f>IF($M$1="English",TitleTable!C$9,TitleTable!B$9)</f>
        <v>Gallary oil temperature</v>
      </c>
      <c r="C1160" s="161" t="s">
        <v>264</v>
      </c>
      <c r="D1160" s="101"/>
      <c r="E1160" s="40"/>
      <c r="F1160" s="40"/>
      <c r="G1160" s="41"/>
      <c r="H1160" s="40"/>
      <c r="I1160" s="40"/>
      <c r="J1160" s="40"/>
      <c r="K1160" s="40"/>
      <c r="L1160" s="40"/>
      <c r="M1160" s="102"/>
    </row>
    <row r="1161" spans="2:13" ht="15" thickBot="1" x14ac:dyDescent="0.25">
      <c r="B1161" s="42" t="str">
        <f>IF($M$1="English",TitleTable!C$10,TitleTable!B$10)</f>
        <v>Oil pressure</v>
      </c>
      <c r="C1161" s="49" t="s">
        <v>16</v>
      </c>
      <c r="D1161" s="103"/>
      <c r="E1161" s="43"/>
      <c r="F1161" s="43"/>
      <c r="G1161" s="43"/>
      <c r="H1161" s="43"/>
      <c r="I1161" s="44"/>
      <c r="J1161" s="44"/>
      <c r="K1161" s="43"/>
      <c r="L1161" s="43"/>
      <c r="M1161" s="104"/>
    </row>
    <row r="1162" spans="2:13" ht="15" x14ac:dyDescent="0.2">
      <c r="B1162" s="45" t="str">
        <f>IF($M$1="English",TitleTable!C$11,TitleTable!B$11)</f>
        <v>Room temperature</v>
      </c>
      <c r="C1162" s="161" t="s">
        <v>264</v>
      </c>
      <c r="D1162" s="105"/>
      <c r="E1162" s="46"/>
      <c r="F1162" s="46"/>
      <c r="G1162" s="46"/>
      <c r="H1162" s="46"/>
      <c r="I1162" s="46"/>
      <c r="J1162" s="46"/>
      <c r="K1162" s="46"/>
      <c r="L1162" s="46"/>
      <c r="M1162" s="106"/>
    </row>
    <row r="1163" spans="2:13" x14ac:dyDescent="0.2">
      <c r="B1163" s="39" t="str">
        <f>IF($M$1="English",TitleTable!C$12,TitleTable!B$12)</f>
        <v>Relative humidity</v>
      </c>
      <c r="C1163" s="47" t="s">
        <v>266</v>
      </c>
      <c r="D1163" s="107"/>
      <c r="E1163" s="48"/>
      <c r="F1163" s="48"/>
      <c r="G1163" s="48"/>
      <c r="H1163" s="48"/>
      <c r="I1163" s="48"/>
      <c r="J1163" s="48"/>
      <c r="K1163" s="48"/>
      <c r="L1163" s="48"/>
      <c r="M1163" s="108"/>
    </row>
    <row r="1164" spans="2:13" ht="15" thickBot="1" x14ac:dyDescent="0.25">
      <c r="B1164" s="42" t="str">
        <f>IF($M$1="English",TitleTable!C$13,TitleTable!B$13)</f>
        <v>Atmospheric pressure</v>
      </c>
      <c r="C1164" s="49" t="s">
        <v>18</v>
      </c>
      <c r="D1164" s="109"/>
      <c r="E1164" s="50"/>
      <c r="F1164" s="50"/>
      <c r="G1164" s="50"/>
      <c r="H1164" s="50"/>
      <c r="I1164" s="50"/>
      <c r="J1164" s="50"/>
      <c r="K1164" s="50"/>
      <c r="L1164" s="50"/>
      <c r="M1164" s="110"/>
    </row>
    <row r="1165" spans="2:13" ht="15" thickBot="1" x14ac:dyDescent="0.25">
      <c r="B1165" s="51" t="str">
        <f>IF($M$1="English",TitleTable!C$14,TitleTable!B$14)</f>
        <v>Absolute humidity</v>
      </c>
      <c r="C1165" s="97" t="s">
        <v>0</v>
      </c>
      <c r="D1165" s="111">
        <f>D1162+273.15</f>
        <v>273.14999999999998</v>
      </c>
      <c r="E1165" s="52">
        <f t="shared" ref="E1165:M1165" si="264">E1162+273.15</f>
        <v>273.14999999999998</v>
      </c>
      <c r="F1165" s="52">
        <f t="shared" si="264"/>
        <v>273.14999999999998</v>
      </c>
      <c r="G1165" s="52">
        <f t="shared" si="264"/>
        <v>273.14999999999998</v>
      </c>
      <c r="H1165" s="52">
        <f t="shared" si="264"/>
        <v>273.14999999999998</v>
      </c>
      <c r="I1165" s="52">
        <f t="shared" si="264"/>
        <v>273.14999999999998</v>
      </c>
      <c r="J1165" s="52">
        <f t="shared" si="264"/>
        <v>273.14999999999998</v>
      </c>
      <c r="K1165" s="52">
        <f t="shared" si="264"/>
        <v>273.14999999999998</v>
      </c>
      <c r="L1165" s="52">
        <f t="shared" si="264"/>
        <v>273.14999999999998</v>
      </c>
      <c r="M1165" s="112">
        <f t="shared" si="264"/>
        <v>273.14999999999998</v>
      </c>
    </row>
    <row r="1166" spans="2:13" ht="16.5" x14ac:dyDescent="0.2">
      <c r="B1166" s="53" t="str">
        <f>IF($M$1="English",TitleTable!C$15,TitleTable!B$15)</f>
        <v>Air density</v>
      </c>
      <c r="C1166" s="54" t="s">
        <v>267</v>
      </c>
      <c r="D1166" s="113" t="e">
        <f>(1.2931*273.15/(D1165))*(D1164/1013.25)*(1-0.378*(D1163/100)*(EXP(-6096.9385*(D1165)^-1+21.2409642-2.711193*10^-2*(D1165)+1.673952*10^-5*(D1165)^2+2.433502*LN((D1165))))/100/D1164)</f>
        <v>#DIV/0!</v>
      </c>
      <c r="E1166" s="55" t="e">
        <f t="shared" ref="E1166:M1166" si="265">(1.2931*273.15/(E1165))*(E1164/1013.25)*(1-0.378*(E1163/100)*(EXP(-6096.9385*(E1165)^-1+21.2409642-2.711193*10^-2*(E1165)+1.673952*10^-5*(E1165)^2+2.433502*LN((E1165))))/100/E1164)</f>
        <v>#DIV/0!</v>
      </c>
      <c r="F1166" s="55" t="e">
        <f t="shared" si="265"/>
        <v>#DIV/0!</v>
      </c>
      <c r="G1166" s="55" t="e">
        <f t="shared" si="265"/>
        <v>#DIV/0!</v>
      </c>
      <c r="H1166" s="55" t="e">
        <f t="shared" si="265"/>
        <v>#DIV/0!</v>
      </c>
      <c r="I1166" s="55" t="e">
        <f t="shared" si="265"/>
        <v>#DIV/0!</v>
      </c>
      <c r="J1166" s="55" t="e">
        <f t="shared" si="265"/>
        <v>#DIV/0!</v>
      </c>
      <c r="K1166" s="55" t="e">
        <f t="shared" si="265"/>
        <v>#DIV/0!</v>
      </c>
      <c r="L1166" s="55" t="e">
        <f t="shared" si="265"/>
        <v>#DIV/0!</v>
      </c>
      <c r="M1166" s="114" t="e">
        <f t="shared" si="265"/>
        <v>#DIV/0!</v>
      </c>
    </row>
    <row r="1167" spans="2:13" ht="15.75" thickBot="1" x14ac:dyDescent="0.2">
      <c r="B1167" s="56" t="str">
        <f>IF($M$1="English",TitleTable!C$16,TitleTable!B$16)</f>
        <v>Adjusted torque by air density</v>
      </c>
      <c r="C1167" s="98" t="s">
        <v>34</v>
      </c>
      <c r="D1167" s="115" t="e">
        <f t="shared" ref="D1167:M1167" si="266">((1.175-D1166)*IF(OR($K1156=80,$K1156="80℃"),D$8,D$7))+D1158</f>
        <v>#DIV/0!</v>
      </c>
      <c r="E1167" s="57" t="e">
        <f t="shared" si="266"/>
        <v>#DIV/0!</v>
      </c>
      <c r="F1167" s="57" t="e">
        <f t="shared" si="266"/>
        <v>#DIV/0!</v>
      </c>
      <c r="G1167" s="57" t="e">
        <f t="shared" si="266"/>
        <v>#DIV/0!</v>
      </c>
      <c r="H1167" s="57" t="e">
        <f t="shared" si="266"/>
        <v>#DIV/0!</v>
      </c>
      <c r="I1167" s="57" t="e">
        <f t="shared" si="266"/>
        <v>#DIV/0!</v>
      </c>
      <c r="J1167" s="57" t="e">
        <f t="shared" si="266"/>
        <v>#DIV/0!</v>
      </c>
      <c r="K1167" s="57" t="e">
        <f t="shared" si="266"/>
        <v>#DIV/0!</v>
      </c>
      <c r="L1167" s="57" t="e">
        <f t="shared" si="266"/>
        <v>#DIV/0!</v>
      </c>
      <c r="M1167" s="116" t="e">
        <f t="shared" si="266"/>
        <v>#DIV/0!</v>
      </c>
    </row>
    <row r="1168" spans="2:13" x14ac:dyDescent="0.2">
      <c r="B1168" s="11"/>
      <c r="C1168" s="11"/>
      <c r="D1168" s="11"/>
      <c r="E1168" s="11"/>
      <c r="F1168" s="11"/>
      <c r="G1168" s="11"/>
      <c r="H1168" s="11"/>
      <c r="I1168" s="11"/>
      <c r="J1168" s="11"/>
      <c r="K1168" s="11"/>
      <c r="L1168" s="11"/>
      <c r="M1168" s="11"/>
    </row>
    <row r="1169" spans="2:13" ht="15.75" thickBot="1" x14ac:dyDescent="0.3">
      <c r="B1169" s="9" t="s">
        <v>218</v>
      </c>
      <c r="C1169" s="26" t="str">
        <f>IF($M$1="English",TitleTable!C$5,TitleTable!B$5)</f>
        <v>Oil:</v>
      </c>
      <c r="D1169" s="28" t="str">
        <f>D1156</f>
        <v>JASO BC</v>
      </c>
      <c r="E1169" s="28"/>
      <c r="F1169" s="26" t="str">
        <f>IF($M$1="English",TitleTable!C$18,TitleTable!B$18)</f>
        <v>Date:</v>
      </c>
      <c r="G1169" s="29"/>
      <c r="H1169" s="30"/>
      <c r="I1169" s="26" t="str">
        <f>IF($M$1="English",TitleTable!C$21,TitleTable!B$21)</f>
        <v>Oil temperature</v>
      </c>
      <c r="K1169" s="27">
        <v>80</v>
      </c>
      <c r="L1169" s="94" t="s">
        <v>106</v>
      </c>
      <c r="M1169" s="31" t="str">
        <f>IF(OR(MAX(D1173:M1173)&gt;81,MIN(D1173:M1173)&lt;79),"O/Temp error","")</f>
        <v>O/Temp error</v>
      </c>
    </row>
    <row r="1170" spans="2:13" ht="15" thickBot="1" x14ac:dyDescent="0.25">
      <c r="B1170" s="58" t="str">
        <f>IF($M$1="English",TitleTable!C$6,TitleTable!B$6)</f>
        <v>Speed</v>
      </c>
      <c r="C1170" s="117" t="s">
        <v>35</v>
      </c>
      <c r="D1170" s="59">
        <v>650</v>
      </c>
      <c r="E1170" s="60">
        <v>800</v>
      </c>
      <c r="F1170" s="60">
        <v>1000</v>
      </c>
      <c r="G1170" s="60">
        <v>1200</v>
      </c>
      <c r="H1170" s="60">
        <v>1400</v>
      </c>
      <c r="I1170" s="60">
        <v>1600</v>
      </c>
      <c r="J1170" s="60">
        <v>1800</v>
      </c>
      <c r="K1170" s="60">
        <v>2000</v>
      </c>
      <c r="L1170" s="60">
        <v>2400</v>
      </c>
      <c r="M1170" s="61">
        <v>2800</v>
      </c>
    </row>
    <row r="1171" spans="2:13" x14ac:dyDescent="0.2">
      <c r="B1171" s="62" t="str">
        <f>IF($M$1="English",TitleTable!C$7,TitleTable!B$7)</f>
        <v>Torque</v>
      </c>
      <c r="C1171" s="118" t="s">
        <v>268</v>
      </c>
      <c r="D1171" s="99"/>
      <c r="E1171" s="38"/>
      <c r="F1171" s="38"/>
      <c r="G1171" s="38"/>
      <c r="H1171" s="38"/>
      <c r="I1171" s="38"/>
      <c r="J1171" s="38"/>
      <c r="K1171" s="37"/>
      <c r="L1171" s="37"/>
      <c r="M1171" s="100"/>
    </row>
    <row r="1172" spans="2:13" x14ac:dyDescent="0.2">
      <c r="B1172" s="63" t="str">
        <f>IF($M$1="English",TitleTable!C$8,TitleTable!B$8)</f>
        <v>Water outlet</v>
      </c>
      <c r="C1172" s="67" t="s">
        <v>263</v>
      </c>
      <c r="D1172" s="101"/>
      <c r="E1172" s="40"/>
      <c r="F1172" s="40"/>
      <c r="G1172" s="40"/>
      <c r="H1172" s="40"/>
      <c r="I1172" s="40"/>
      <c r="J1172" s="40"/>
      <c r="K1172" s="40"/>
      <c r="L1172" s="40"/>
      <c r="M1172" s="102"/>
    </row>
    <row r="1173" spans="2:13" x14ac:dyDescent="0.2">
      <c r="B1173" s="63" t="str">
        <f>IF($M$1="English",TitleTable!C$9,TitleTable!B$9)</f>
        <v>Gallary oil temperature</v>
      </c>
      <c r="C1173" s="67" t="s">
        <v>263</v>
      </c>
      <c r="D1173" s="101"/>
      <c r="E1173" s="40"/>
      <c r="F1173" s="40"/>
      <c r="G1173" s="41"/>
      <c r="H1173" s="40"/>
      <c r="I1173" s="40"/>
      <c r="J1173" s="40"/>
      <c r="K1173" s="40"/>
      <c r="L1173" s="40"/>
      <c r="M1173" s="102"/>
    </row>
    <row r="1174" spans="2:13" ht="15" thickBot="1" x14ac:dyDescent="0.25">
      <c r="B1174" s="64" t="str">
        <f>IF($M$1="English",TitleTable!C$10,TitleTable!B$10)</f>
        <v>Oil pressure</v>
      </c>
      <c r="C1174" s="68" t="s">
        <v>15</v>
      </c>
      <c r="D1174" s="103"/>
      <c r="E1174" s="43"/>
      <c r="F1174" s="43"/>
      <c r="G1174" s="43"/>
      <c r="H1174" s="43"/>
      <c r="I1174" s="44"/>
      <c r="J1174" s="44"/>
      <c r="K1174" s="43"/>
      <c r="L1174" s="43"/>
      <c r="M1174" s="104"/>
    </row>
    <row r="1175" spans="2:13" x14ac:dyDescent="0.2">
      <c r="B1175" s="65" t="str">
        <f>IF($M$1="English",TitleTable!C$11,TitleTable!B$11)</f>
        <v>Room temperature</v>
      </c>
      <c r="C1175" s="66" t="s">
        <v>263</v>
      </c>
      <c r="D1175" s="105"/>
      <c r="E1175" s="46"/>
      <c r="F1175" s="46"/>
      <c r="G1175" s="46"/>
      <c r="H1175" s="46"/>
      <c r="I1175" s="46"/>
      <c r="J1175" s="46"/>
      <c r="K1175" s="46"/>
      <c r="L1175" s="46"/>
      <c r="M1175" s="106"/>
    </row>
    <row r="1176" spans="2:13" x14ac:dyDescent="0.2">
      <c r="B1176" s="63" t="str">
        <f>IF($M$1="English",TitleTable!C$12,TitleTable!B$12)</f>
        <v>Relative humidity</v>
      </c>
      <c r="C1176" s="67" t="s">
        <v>265</v>
      </c>
      <c r="D1176" s="107"/>
      <c r="E1176" s="48"/>
      <c r="F1176" s="48"/>
      <c r="G1176" s="48"/>
      <c r="H1176" s="48"/>
      <c r="I1176" s="48"/>
      <c r="J1176" s="48"/>
      <c r="K1176" s="48"/>
      <c r="L1176" s="48"/>
      <c r="M1176" s="108"/>
    </row>
    <row r="1177" spans="2:13" ht="15" thickBot="1" x14ac:dyDescent="0.25">
      <c r="B1177" s="64" t="str">
        <f>IF($M$1="English",TitleTable!C$13,TitleTable!B$13)</f>
        <v>Atmospheric pressure</v>
      </c>
      <c r="C1177" s="68" t="s">
        <v>17</v>
      </c>
      <c r="D1177" s="109"/>
      <c r="E1177" s="50"/>
      <c r="F1177" s="50"/>
      <c r="G1177" s="50"/>
      <c r="H1177" s="50"/>
      <c r="I1177" s="50"/>
      <c r="J1177" s="50"/>
      <c r="K1177" s="50"/>
      <c r="L1177" s="50"/>
      <c r="M1177" s="110"/>
    </row>
    <row r="1178" spans="2:13" ht="15" thickBot="1" x14ac:dyDescent="0.25">
      <c r="B1178" s="51" t="str">
        <f>IF($M$1="English",TitleTable!C$14,TitleTable!B$14)</f>
        <v>Absolute humidity</v>
      </c>
      <c r="C1178" s="97" t="s">
        <v>19</v>
      </c>
      <c r="D1178" s="111">
        <f>D1175+273.15</f>
        <v>273.14999999999998</v>
      </c>
      <c r="E1178" s="52">
        <f t="shared" ref="E1178:M1178" si="267">E1175+273.15</f>
        <v>273.14999999999998</v>
      </c>
      <c r="F1178" s="52">
        <f t="shared" si="267"/>
        <v>273.14999999999998</v>
      </c>
      <c r="G1178" s="52">
        <f t="shared" si="267"/>
        <v>273.14999999999998</v>
      </c>
      <c r="H1178" s="52">
        <f t="shared" si="267"/>
        <v>273.14999999999998</v>
      </c>
      <c r="I1178" s="52">
        <f t="shared" si="267"/>
        <v>273.14999999999998</v>
      </c>
      <c r="J1178" s="52">
        <f t="shared" si="267"/>
        <v>273.14999999999998</v>
      </c>
      <c r="K1178" s="52">
        <f t="shared" si="267"/>
        <v>273.14999999999998</v>
      </c>
      <c r="L1178" s="52">
        <f t="shared" si="267"/>
        <v>273.14999999999998</v>
      </c>
      <c r="M1178" s="112">
        <f t="shared" si="267"/>
        <v>273.14999999999998</v>
      </c>
    </row>
    <row r="1179" spans="2:13" ht="16.5" x14ac:dyDescent="0.2">
      <c r="B1179" s="53" t="str">
        <f>IF($M$1="English",TitleTable!C$15,TitleTable!B$15)</f>
        <v>Air density</v>
      </c>
      <c r="C1179" s="54" t="s">
        <v>269</v>
      </c>
      <c r="D1179" s="113" t="e">
        <f>(1.2931*273.15/(D1178))*(D1177/1013.25)*(1-0.378*(D1176/100)*(EXP(-6096.9385*(D1178)^-1+21.2409642-2.711193*10^-2*(D1178)+1.673952*10^-5*(D1178)^2+2.433502*LN((D1178))))/100/D1177)</f>
        <v>#DIV/0!</v>
      </c>
      <c r="E1179" s="55" t="e">
        <f t="shared" ref="E1179:M1179" si="268">(1.2931*273.15/(E1178))*(E1177/1013.25)*(1-0.378*(E1176/100)*(EXP(-6096.9385*(E1178)^-1+21.2409642-2.711193*10^-2*(E1178)+1.673952*10^-5*(E1178)^2+2.433502*LN((E1178))))/100/E1177)</f>
        <v>#DIV/0!</v>
      </c>
      <c r="F1179" s="55" t="e">
        <f t="shared" si="268"/>
        <v>#DIV/0!</v>
      </c>
      <c r="G1179" s="55" t="e">
        <f t="shared" si="268"/>
        <v>#DIV/0!</v>
      </c>
      <c r="H1179" s="55" t="e">
        <f t="shared" si="268"/>
        <v>#DIV/0!</v>
      </c>
      <c r="I1179" s="55" t="e">
        <f t="shared" si="268"/>
        <v>#DIV/0!</v>
      </c>
      <c r="J1179" s="55" t="e">
        <f t="shared" si="268"/>
        <v>#DIV/0!</v>
      </c>
      <c r="K1179" s="55" t="e">
        <f t="shared" si="268"/>
        <v>#DIV/0!</v>
      </c>
      <c r="L1179" s="55" t="e">
        <f t="shared" si="268"/>
        <v>#DIV/0!</v>
      </c>
      <c r="M1179" s="114" t="e">
        <f t="shared" si="268"/>
        <v>#DIV/0!</v>
      </c>
    </row>
    <row r="1180" spans="2:13" ht="15.75" thickBot="1" x14ac:dyDescent="0.2">
      <c r="B1180" s="56" t="str">
        <f>IF($M$1="English",TitleTable!C$16,TitleTable!B$16)</f>
        <v>Adjusted torque by air density</v>
      </c>
      <c r="C1180" s="98" t="s">
        <v>34</v>
      </c>
      <c r="D1180" s="115" t="e">
        <f t="shared" ref="D1180:M1180" si="269">((1.175-D1179)*IF(OR($K1169=80,$K1169="80℃"),D$8,D$7))+D1171</f>
        <v>#DIV/0!</v>
      </c>
      <c r="E1180" s="57" t="e">
        <f t="shared" si="269"/>
        <v>#DIV/0!</v>
      </c>
      <c r="F1180" s="57" t="e">
        <f t="shared" si="269"/>
        <v>#DIV/0!</v>
      </c>
      <c r="G1180" s="57" t="e">
        <f t="shared" si="269"/>
        <v>#DIV/0!</v>
      </c>
      <c r="H1180" s="57" t="e">
        <f t="shared" si="269"/>
        <v>#DIV/0!</v>
      </c>
      <c r="I1180" s="57" t="e">
        <f t="shared" si="269"/>
        <v>#DIV/0!</v>
      </c>
      <c r="J1180" s="57" t="e">
        <f t="shared" si="269"/>
        <v>#DIV/0!</v>
      </c>
      <c r="K1180" s="57" t="e">
        <f t="shared" si="269"/>
        <v>#DIV/0!</v>
      </c>
      <c r="L1180" s="57" t="e">
        <f t="shared" si="269"/>
        <v>#DIV/0!</v>
      </c>
      <c r="M1180" s="116" t="e">
        <f t="shared" si="269"/>
        <v>#DIV/0!</v>
      </c>
    </row>
    <row r="1182" spans="2:13" ht="15.75" thickBot="1" x14ac:dyDescent="0.3">
      <c r="B1182" s="9" t="s">
        <v>224</v>
      </c>
      <c r="C1182" s="26" t="str">
        <f>IF($M$1="English",TitleTable!C$5,TitleTable!B$5)</f>
        <v>Oil:</v>
      </c>
      <c r="D1182" s="78"/>
      <c r="E1182" s="28"/>
      <c r="F1182" s="26" t="str">
        <f>IF($M$1="English",TitleTable!C$18,TitleTable!B$18)</f>
        <v>Date:</v>
      </c>
      <c r="G1182" s="29"/>
      <c r="H1182" s="30"/>
      <c r="I1182" s="26" t="str">
        <f>IF($M$1="English",TitleTable!C$21,TitleTable!B$21)</f>
        <v>Oil temperature</v>
      </c>
      <c r="K1182" s="27">
        <v>50</v>
      </c>
      <c r="L1182" s="94" t="s">
        <v>106</v>
      </c>
      <c r="M1182" s="31" t="str">
        <f>IF(OR(MAX(D1186:M1186)&gt;51,MIN(D1186:M1186)&lt;49),"O/Temp error","")</f>
        <v>O/Temp error</v>
      </c>
    </row>
    <row r="1183" spans="2:13" ht="15" thickBot="1" x14ac:dyDescent="0.25">
      <c r="B1183" s="32" t="str">
        <f>IF($M$1="English",TitleTable!C$6,TitleTable!B$6)</f>
        <v>Speed</v>
      </c>
      <c r="C1183" s="95" t="s">
        <v>36</v>
      </c>
      <c r="D1183" s="33">
        <v>650</v>
      </c>
      <c r="E1183" s="34">
        <v>800</v>
      </c>
      <c r="F1183" s="34">
        <v>1000</v>
      </c>
      <c r="G1183" s="34">
        <v>1200</v>
      </c>
      <c r="H1183" s="34">
        <v>1400</v>
      </c>
      <c r="I1183" s="34">
        <v>1600</v>
      </c>
      <c r="J1183" s="34">
        <v>1800</v>
      </c>
      <c r="K1183" s="34">
        <v>2000</v>
      </c>
      <c r="L1183" s="34">
        <v>2400</v>
      </c>
      <c r="M1183" s="35">
        <v>2800</v>
      </c>
    </row>
    <row r="1184" spans="2:13" x14ac:dyDescent="0.2">
      <c r="B1184" s="36" t="str">
        <f>IF($M$1="English",TitleTable!C$7,TitleTable!B$7)</f>
        <v>Torque</v>
      </c>
      <c r="C1184" s="96" t="s">
        <v>268</v>
      </c>
      <c r="D1184" s="99"/>
      <c r="E1184" s="38"/>
      <c r="F1184" s="38"/>
      <c r="G1184" s="38"/>
      <c r="H1184" s="38"/>
      <c r="I1184" s="38"/>
      <c r="J1184" s="38"/>
      <c r="K1184" s="37"/>
      <c r="L1184" s="37"/>
      <c r="M1184" s="100"/>
    </row>
    <row r="1185" spans="2:13" ht="15" x14ac:dyDescent="0.2">
      <c r="B1185" s="39" t="str">
        <f>IF($M$1="English",TitleTable!C$8,TitleTable!B$8)</f>
        <v>Water outlet</v>
      </c>
      <c r="C1185" s="162" t="s">
        <v>264</v>
      </c>
      <c r="D1185" s="101"/>
      <c r="E1185" s="40"/>
      <c r="F1185" s="40"/>
      <c r="G1185" s="40"/>
      <c r="H1185" s="40"/>
      <c r="I1185" s="40"/>
      <c r="J1185" s="40"/>
      <c r="K1185" s="40"/>
      <c r="L1185" s="40"/>
      <c r="M1185" s="102"/>
    </row>
    <row r="1186" spans="2:13" ht="15" x14ac:dyDescent="0.2">
      <c r="B1186" s="39" t="str">
        <f>IF($M$1="English",TitleTable!C$9,TitleTable!B$9)</f>
        <v>Gallary oil temperature</v>
      </c>
      <c r="C1186" s="161" t="s">
        <v>264</v>
      </c>
      <c r="D1186" s="101"/>
      <c r="E1186" s="40"/>
      <c r="F1186" s="40"/>
      <c r="G1186" s="41"/>
      <c r="H1186" s="40"/>
      <c r="I1186" s="40"/>
      <c r="J1186" s="40"/>
      <c r="K1186" s="40"/>
      <c r="L1186" s="40"/>
      <c r="M1186" s="102"/>
    </row>
    <row r="1187" spans="2:13" ht="15" thickBot="1" x14ac:dyDescent="0.25">
      <c r="B1187" s="42" t="str">
        <f>IF($M$1="English",TitleTable!C$10,TitleTable!B$10)</f>
        <v>Oil pressure</v>
      </c>
      <c r="C1187" s="49" t="s">
        <v>16</v>
      </c>
      <c r="D1187" s="103"/>
      <c r="E1187" s="43"/>
      <c r="F1187" s="43"/>
      <c r="G1187" s="43"/>
      <c r="H1187" s="43"/>
      <c r="I1187" s="44"/>
      <c r="J1187" s="44"/>
      <c r="K1187" s="43"/>
      <c r="L1187" s="43"/>
      <c r="M1187" s="104"/>
    </row>
    <row r="1188" spans="2:13" ht="15" x14ac:dyDescent="0.2">
      <c r="B1188" s="45" t="str">
        <f>IF($M$1="English",TitleTable!C$11,TitleTable!B$11)</f>
        <v>Room temperature</v>
      </c>
      <c r="C1188" s="161" t="s">
        <v>264</v>
      </c>
      <c r="D1188" s="105"/>
      <c r="E1188" s="46"/>
      <c r="F1188" s="46"/>
      <c r="G1188" s="46"/>
      <c r="H1188" s="46"/>
      <c r="I1188" s="46"/>
      <c r="J1188" s="46"/>
      <c r="K1188" s="46"/>
      <c r="L1188" s="46"/>
      <c r="M1188" s="106"/>
    </row>
    <row r="1189" spans="2:13" x14ac:dyDescent="0.2">
      <c r="B1189" s="39" t="str">
        <f>IF($M$1="English",TitleTable!C$12,TitleTable!B$12)</f>
        <v>Relative humidity</v>
      </c>
      <c r="C1189" s="47" t="s">
        <v>266</v>
      </c>
      <c r="D1189" s="107"/>
      <c r="E1189" s="48"/>
      <c r="F1189" s="48"/>
      <c r="G1189" s="48"/>
      <c r="H1189" s="48"/>
      <c r="I1189" s="48"/>
      <c r="J1189" s="48"/>
      <c r="K1189" s="48"/>
      <c r="L1189" s="48"/>
      <c r="M1189" s="108"/>
    </row>
    <row r="1190" spans="2:13" ht="15" thickBot="1" x14ac:dyDescent="0.25">
      <c r="B1190" s="42" t="str">
        <f>IF($M$1="English",TitleTable!C$13,TitleTable!B$13)</f>
        <v>Atmospheric pressure</v>
      </c>
      <c r="C1190" s="49" t="s">
        <v>18</v>
      </c>
      <c r="D1190" s="109"/>
      <c r="E1190" s="50"/>
      <c r="F1190" s="50"/>
      <c r="G1190" s="50"/>
      <c r="H1190" s="50"/>
      <c r="I1190" s="50"/>
      <c r="J1190" s="50"/>
      <c r="K1190" s="50"/>
      <c r="L1190" s="50"/>
      <c r="M1190" s="110"/>
    </row>
    <row r="1191" spans="2:13" ht="15" thickBot="1" x14ac:dyDescent="0.25">
      <c r="B1191" s="51" t="str">
        <f>IF($M$1="English",TitleTable!C$14,TitleTable!B$14)</f>
        <v>Absolute humidity</v>
      </c>
      <c r="C1191" s="97" t="s">
        <v>0</v>
      </c>
      <c r="D1191" s="111">
        <f>D1188+273.15</f>
        <v>273.14999999999998</v>
      </c>
      <c r="E1191" s="52">
        <f t="shared" ref="E1191:M1191" si="270">E1188+273.15</f>
        <v>273.14999999999998</v>
      </c>
      <c r="F1191" s="52">
        <f t="shared" si="270"/>
        <v>273.14999999999998</v>
      </c>
      <c r="G1191" s="52">
        <f t="shared" si="270"/>
        <v>273.14999999999998</v>
      </c>
      <c r="H1191" s="52">
        <f t="shared" si="270"/>
        <v>273.14999999999998</v>
      </c>
      <c r="I1191" s="52">
        <f t="shared" si="270"/>
        <v>273.14999999999998</v>
      </c>
      <c r="J1191" s="52">
        <f t="shared" si="270"/>
        <v>273.14999999999998</v>
      </c>
      <c r="K1191" s="52">
        <f t="shared" si="270"/>
        <v>273.14999999999998</v>
      </c>
      <c r="L1191" s="52">
        <f t="shared" si="270"/>
        <v>273.14999999999998</v>
      </c>
      <c r="M1191" s="112">
        <f t="shared" si="270"/>
        <v>273.14999999999998</v>
      </c>
    </row>
    <row r="1192" spans="2:13" ht="16.5" x14ac:dyDescent="0.2">
      <c r="B1192" s="53" t="str">
        <f>IF($M$1="English",TitleTable!C$15,TitleTable!B$15)</f>
        <v>Air density</v>
      </c>
      <c r="C1192" s="54" t="s">
        <v>267</v>
      </c>
      <c r="D1192" s="113" t="e">
        <f>(1.2931*273.15/(D1191))*(D1190/1013.25)*(1-0.378*(D1189/100)*(EXP(-6096.9385*(D1191)^-1+21.2409642-2.711193*10^-2*(D1191)+1.673952*10^-5*(D1191)^2+2.433502*LN((D1191))))/100/D1190)</f>
        <v>#DIV/0!</v>
      </c>
      <c r="E1192" s="55" t="e">
        <f t="shared" ref="E1192:M1192" si="271">(1.2931*273.15/(E1191))*(E1190/1013.25)*(1-0.378*(E1189/100)*(EXP(-6096.9385*(E1191)^-1+21.2409642-2.711193*10^-2*(E1191)+1.673952*10^-5*(E1191)^2+2.433502*LN((E1191))))/100/E1190)</f>
        <v>#DIV/0!</v>
      </c>
      <c r="F1192" s="55" t="e">
        <f t="shared" si="271"/>
        <v>#DIV/0!</v>
      </c>
      <c r="G1192" s="55" t="e">
        <f t="shared" si="271"/>
        <v>#DIV/0!</v>
      </c>
      <c r="H1192" s="55" t="e">
        <f t="shared" si="271"/>
        <v>#DIV/0!</v>
      </c>
      <c r="I1192" s="55" t="e">
        <f t="shared" si="271"/>
        <v>#DIV/0!</v>
      </c>
      <c r="J1192" s="55" t="e">
        <f t="shared" si="271"/>
        <v>#DIV/0!</v>
      </c>
      <c r="K1192" s="55" t="e">
        <f t="shared" si="271"/>
        <v>#DIV/0!</v>
      </c>
      <c r="L1192" s="55" t="e">
        <f t="shared" si="271"/>
        <v>#DIV/0!</v>
      </c>
      <c r="M1192" s="114" t="e">
        <f t="shared" si="271"/>
        <v>#DIV/0!</v>
      </c>
    </row>
    <row r="1193" spans="2:13" ht="15.75" thickBot="1" x14ac:dyDescent="0.2">
      <c r="B1193" s="56" t="str">
        <f>IF($M$1="English",TitleTable!C$16,TitleTable!B$16)</f>
        <v>Adjusted torque by air density</v>
      </c>
      <c r="C1193" s="98" t="s">
        <v>34</v>
      </c>
      <c r="D1193" s="115" t="e">
        <f t="shared" ref="D1193:M1193" si="272">((1.175-D1192)*IF(OR($K1182=80,$K1182="80℃"),D$8,D$7))+D1184</f>
        <v>#DIV/0!</v>
      </c>
      <c r="E1193" s="57" t="e">
        <f t="shared" si="272"/>
        <v>#DIV/0!</v>
      </c>
      <c r="F1193" s="57" t="e">
        <f t="shared" si="272"/>
        <v>#DIV/0!</v>
      </c>
      <c r="G1193" s="57" t="e">
        <f t="shared" si="272"/>
        <v>#DIV/0!</v>
      </c>
      <c r="H1193" s="57" t="e">
        <f t="shared" si="272"/>
        <v>#DIV/0!</v>
      </c>
      <c r="I1193" s="57" t="e">
        <f t="shared" si="272"/>
        <v>#DIV/0!</v>
      </c>
      <c r="J1193" s="57" t="e">
        <f t="shared" si="272"/>
        <v>#DIV/0!</v>
      </c>
      <c r="K1193" s="57" t="e">
        <f t="shared" si="272"/>
        <v>#DIV/0!</v>
      </c>
      <c r="L1193" s="57" t="e">
        <f t="shared" si="272"/>
        <v>#DIV/0!</v>
      </c>
      <c r="M1193" s="116" t="e">
        <f t="shared" si="272"/>
        <v>#DIV/0!</v>
      </c>
    </row>
    <row r="1194" spans="2:13" x14ac:dyDescent="0.2">
      <c r="B1194" s="11"/>
      <c r="C1194" s="11"/>
      <c r="D1194" s="11"/>
      <c r="E1194" s="11"/>
      <c r="F1194" s="11"/>
      <c r="G1194" s="11"/>
      <c r="H1194" s="11"/>
      <c r="I1194" s="11"/>
      <c r="J1194" s="11"/>
      <c r="K1194" s="11"/>
      <c r="L1194" s="11"/>
      <c r="M1194" s="11"/>
    </row>
    <row r="1195" spans="2:13" ht="15.75" thickBot="1" x14ac:dyDescent="0.3">
      <c r="B1195" s="9" t="s">
        <v>226</v>
      </c>
      <c r="C1195" s="26" t="str">
        <f>IF($M$1="English",TitleTable!C$5,TitleTable!B$5)</f>
        <v>Oil:</v>
      </c>
      <c r="D1195" s="28">
        <f>D1182</f>
        <v>0</v>
      </c>
      <c r="E1195" s="28"/>
      <c r="F1195" s="26" t="str">
        <f>IF($M$1="English",TitleTable!C$18,TitleTable!B$18)</f>
        <v>Date:</v>
      </c>
      <c r="G1195" s="29"/>
      <c r="H1195" s="30"/>
      <c r="I1195" s="26" t="str">
        <f>IF($M$1="English",TitleTable!C$21,TitleTable!B$21)</f>
        <v>Oil temperature</v>
      </c>
      <c r="K1195" s="27">
        <v>80</v>
      </c>
      <c r="L1195" s="94" t="s">
        <v>106</v>
      </c>
      <c r="M1195" s="31" t="str">
        <f>IF(OR(MAX(D1199:M1199)&gt;81,MIN(D1199:M1199)&lt;79),"O/Temp error","")</f>
        <v>O/Temp error</v>
      </c>
    </row>
    <row r="1196" spans="2:13" ht="15" thickBot="1" x14ac:dyDescent="0.25">
      <c r="B1196" s="58" t="str">
        <f>IF($M$1="English",TitleTable!C$6,TitleTable!B$6)</f>
        <v>Speed</v>
      </c>
      <c r="C1196" s="117" t="s">
        <v>35</v>
      </c>
      <c r="D1196" s="59">
        <v>650</v>
      </c>
      <c r="E1196" s="60">
        <v>800</v>
      </c>
      <c r="F1196" s="60">
        <v>1000</v>
      </c>
      <c r="G1196" s="60">
        <v>1200</v>
      </c>
      <c r="H1196" s="60">
        <v>1400</v>
      </c>
      <c r="I1196" s="60">
        <v>1600</v>
      </c>
      <c r="J1196" s="60">
        <v>1800</v>
      </c>
      <c r="K1196" s="60">
        <v>2000</v>
      </c>
      <c r="L1196" s="60">
        <v>2400</v>
      </c>
      <c r="M1196" s="61">
        <v>2800</v>
      </c>
    </row>
    <row r="1197" spans="2:13" x14ac:dyDescent="0.2">
      <c r="B1197" s="62" t="str">
        <f>IF($M$1="English",TitleTable!C$7,TitleTable!B$7)</f>
        <v>Torque</v>
      </c>
      <c r="C1197" s="118" t="s">
        <v>268</v>
      </c>
      <c r="D1197" s="99"/>
      <c r="E1197" s="38"/>
      <c r="F1197" s="38"/>
      <c r="G1197" s="38"/>
      <c r="H1197" s="38"/>
      <c r="I1197" s="38"/>
      <c r="J1197" s="38"/>
      <c r="K1197" s="37"/>
      <c r="L1197" s="37"/>
      <c r="M1197" s="100"/>
    </row>
    <row r="1198" spans="2:13" x14ac:dyDescent="0.2">
      <c r="B1198" s="63" t="str">
        <f>IF($M$1="English",TitleTable!C$8,TitleTable!B$8)</f>
        <v>Water outlet</v>
      </c>
      <c r="C1198" s="67" t="s">
        <v>263</v>
      </c>
      <c r="D1198" s="101"/>
      <c r="E1198" s="40"/>
      <c r="F1198" s="40"/>
      <c r="G1198" s="40"/>
      <c r="H1198" s="40"/>
      <c r="I1198" s="40"/>
      <c r="J1198" s="40"/>
      <c r="K1198" s="40"/>
      <c r="L1198" s="40"/>
      <c r="M1198" s="102"/>
    </row>
    <row r="1199" spans="2:13" x14ac:dyDescent="0.2">
      <c r="B1199" s="63" t="str">
        <f>IF($M$1="English",TitleTable!C$9,TitleTable!B$9)</f>
        <v>Gallary oil temperature</v>
      </c>
      <c r="C1199" s="67" t="s">
        <v>263</v>
      </c>
      <c r="D1199" s="101"/>
      <c r="E1199" s="40"/>
      <c r="F1199" s="40"/>
      <c r="G1199" s="41"/>
      <c r="H1199" s="40"/>
      <c r="I1199" s="40"/>
      <c r="J1199" s="40"/>
      <c r="K1199" s="40"/>
      <c r="L1199" s="40"/>
      <c r="M1199" s="102"/>
    </row>
    <row r="1200" spans="2:13" ht="15" thickBot="1" x14ac:dyDescent="0.25">
      <c r="B1200" s="64" t="str">
        <f>IF($M$1="English",TitleTable!C$10,TitleTable!B$10)</f>
        <v>Oil pressure</v>
      </c>
      <c r="C1200" s="68" t="s">
        <v>15</v>
      </c>
      <c r="D1200" s="103"/>
      <c r="E1200" s="43"/>
      <c r="F1200" s="43"/>
      <c r="G1200" s="43"/>
      <c r="H1200" s="43"/>
      <c r="I1200" s="44"/>
      <c r="J1200" s="44"/>
      <c r="K1200" s="43"/>
      <c r="L1200" s="43"/>
      <c r="M1200" s="104"/>
    </row>
    <row r="1201" spans="2:13" x14ac:dyDescent="0.2">
      <c r="B1201" s="65" t="str">
        <f>IF($M$1="English",TitleTable!C$11,TitleTable!B$11)</f>
        <v>Room temperature</v>
      </c>
      <c r="C1201" s="66" t="s">
        <v>263</v>
      </c>
      <c r="D1201" s="105"/>
      <c r="E1201" s="46"/>
      <c r="F1201" s="46"/>
      <c r="G1201" s="46"/>
      <c r="H1201" s="46"/>
      <c r="I1201" s="46"/>
      <c r="J1201" s="46"/>
      <c r="K1201" s="46"/>
      <c r="L1201" s="46"/>
      <c r="M1201" s="106"/>
    </row>
    <row r="1202" spans="2:13" x14ac:dyDescent="0.2">
      <c r="B1202" s="63" t="str">
        <f>IF($M$1="English",TitleTable!C$12,TitleTable!B$12)</f>
        <v>Relative humidity</v>
      </c>
      <c r="C1202" s="67" t="s">
        <v>265</v>
      </c>
      <c r="D1202" s="107"/>
      <c r="E1202" s="48"/>
      <c r="F1202" s="48"/>
      <c r="G1202" s="48"/>
      <c r="H1202" s="48"/>
      <c r="I1202" s="48"/>
      <c r="J1202" s="48"/>
      <c r="K1202" s="48"/>
      <c r="L1202" s="48"/>
      <c r="M1202" s="108"/>
    </row>
    <row r="1203" spans="2:13" ht="15" thickBot="1" x14ac:dyDescent="0.25">
      <c r="B1203" s="64" t="str">
        <f>IF($M$1="English",TitleTable!C$13,TitleTable!B$13)</f>
        <v>Atmospheric pressure</v>
      </c>
      <c r="C1203" s="68" t="s">
        <v>17</v>
      </c>
      <c r="D1203" s="109"/>
      <c r="E1203" s="50"/>
      <c r="F1203" s="50"/>
      <c r="G1203" s="50"/>
      <c r="H1203" s="50"/>
      <c r="I1203" s="50"/>
      <c r="J1203" s="50"/>
      <c r="K1203" s="50"/>
      <c r="L1203" s="50"/>
      <c r="M1203" s="110"/>
    </row>
    <row r="1204" spans="2:13" ht="15" thickBot="1" x14ac:dyDescent="0.25">
      <c r="B1204" s="51" t="str">
        <f>IF($M$1="English",TitleTable!C$14,TitleTable!B$14)</f>
        <v>Absolute humidity</v>
      </c>
      <c r="C1204" s="97" t="s">
        <v>19</v>
      </c>
      <c r="D1204" s="111">
        <f>D1201+273.15</f>
        <v>273.14999999999998</v>
      </c>
      <c r="E1204" s="52">
        <f t="shared" ref="E1204:M1204" si="273">E1201+273.15</f>
        <v>273.14999999999998</v>
      </c>
      <c r="F1204" s="52">
        <f t="shared" si="273"/>
        <v>273.14999999999998</v>
      </c>
      <c r="G1204" s="52">
        <f t="shared" si="273"/>
        <v>273.14999999999998</v>
      </c>
      <c r="H1204" s="52">
        <f t="shared" si="273"/>
        <v>273.14999999999998</v>
      </c>
      <c r="I1204" s="52">
        <f t="shared" si="273"/>
        <v>273.14999999999998</v>
      </c>
      <c r="J1204" s="52">
        <f t="shared" si="273"/>
        <v>273.14999999999998</v>
      </c>
      <c r="K1204" s="52">
        <f t="shared" si="273"/>
        <v>273.14999999999998</v>
      </c>
      <c r="L1204" s="52">
        <f t="shared" si="273"/>
        <v>273.14999999999998</v>
      </c>
      <c r="M1204" s="112">
        <f t="shared" si="273"/>
        <v>273.14999999999998</v>
      </c>
    </row>
    <row r="1205" spans="2:13" ht="16.5" x14ac:dyDescent="0.2">
      <c r="B1205" s="53" t="str">
        <f>IF($M$1="English",TitleTable!C$15,TitleTable!B$15)</f>
        <v>Air density</v>
      </c>
      <c r="C1205" s="54" t="s">
        <v>269</v>
      </c>
      <c r="D1205" s="113" t="e">
        <f>(1.2931*273.15/(D1204))*(D1203/1013.25)*(1-0.378*(D1202/100)*(EXP(-6096.9385*(D1204)^-1+21.2409642-2.711193*10^-2*(D1204)+1.673952*10^-5*(D1204)^2+2.433502*LN((D1204))))/100/D1203)</f>
        <v>#DIV/0!</v>
      </c>
      <c r="E1205" s="55" t="e">
        <f t="shared" ref="E1205:M1205" si="274">(1.2931*273.15/(E1204))*(E1203/1013.25)*(1-0.378*(E1202/100)*(EXP(-6096.9385*(E1204)^-1+21.2409642-2.711193*10^-2*(E1204)+1.673952*10^-5*(E1204)^2+2.433502*LN((E1204))))/100/E1203)</f>
        <v>#DIV/0!</v>
      </c>
      <c r="F1205" s="55" t="e">
        <f t="shared" si="274"/>
        <v>#DIV/0!</v>
      </c>
      <c r="G1205" s="55" t="e">
        <f t="shared" si="274"/>
        <v>#DIV/0!</v>
      </c>
      <c r="H1205" s="55" t="e">
        <f t="shared" si="274"/>
        <v>#DIV/0!</v>
      </c>
      <c r="I1205" s="55" t="e">
        <f t="shared" si="274"/>
        <v>#DIV/0!</v>
      </c>
      <c r="J1205" s="55" t="e">
        <f t="shared" si="274"/>
        <v>#DIV/0!</v>
      </c>
      <c r="K1205" s="55" t="e">
        <f t="shared" si="274"/>
        <v>#DIV/0!</v>
      </c>
      <c r="L1205" s="55" t="e">
        <f t="shared" si="274"/>
        <v>#DIV/0!</v>
      </c>
      <c r="M1205" s="114" t="e">
        <f t="shared" si="274"/>
        <v>#DIV/0!</v>
      </c>
    </row>
    <row r="1206" spans="2:13" ht="15.75" thickBot="1" x14ac:dyDescent="0.2">
      <c r="B1206" s="56" t="str">
        <f>IF($M$1="English",TitleTable!C$16,TitleTable!B$16)</f>
        <v>Adjusted torque by air density</v>
      </c>
      <c r="C1206" s="98" t="s">
        <v>34</v>
      </c>
      <c r="D1206" s="115" t="e">
        <f t="shared" ref="D1206:M1206" si="275">((1.175-D1205)*IF(OR($K1195=80,$K1195="80℃"),D$8,D$7))+D1197</f>
        <v>#DIV/0!</v>
      </c>
      <c r="E1206" s="57" t="e">
        <f t="shared" si="275"/>
        <v>#DIV/0!</v>
      </c>
      <c r="F1206" s="57" t="e">
        <f t="shared" si="275"/>
        <v>#DIV/0!</v>
      </c>
      <c r="G1206" s="57" t="e">
        <f t="shared" si="275"/>
        <v>#DIV/0!</v>
      </c>
      <c r="H1206" s="57" t="e">
        <f t="shared" si="275"/>
        <v>#DIV/0!</v>
      </c>
      <c r="I1206" s="57" t="e">
        <f t="shared" si="275"/>
        <v>#DIV/0!</v>
      </c>
      <c r="J1206" s="57" t="e">
        <f t="shared" si="275"/>
        <v>#DIV/0!</v>
      </c>
      <c r="K1206" s="57" t="e">
        <f t="shared" si="275"/>
        <v>#DIV/0!</v>
      </c>
      <c r="L1206" s="57" t="e">
        <f t="shared" si="275"/>
        <v>#DIV/0!</v>
      </c>
      <c r="M1206" s="116" t="e">
        <f t="shared" si="275"/>
        <v>#DIV/0!</v>
      </c>
    </row>
    <row r="1208" spans="2:13" ht="15.75" thickBot="1" x14ac:dyDescent="0.3">
      <c r="B1208" s="9" t="s">
        <v>228</v>
      </c>
      <c r="C1208" s="26" t="str">
        <f>IF($M$1="English",TitleTable!C$5,TitleTable!B$5)</f>
        <v>Oil:</v>
      </c>
      <c r="D1208" s="27" t="s">
        <v>1</v>
      </c>
      <c r="E1208" s="28"/>
      <c r="F1208" s="26" t="str">
        <f>IF($M$1="English",TitleTable!C$18,TitleTable!B$18)</f>
        <v>Date:</v>
      </c>
      <c r="G1208" s="29"/>
      <c r="H1208" s="30"/>
      <c r="I1208" s="26" t="str">
        <f>IF($M$1="English",TitleTable!C$21,TitleTable!B$21)</f>
        <v>Oil temperature</v>
      </c>
      <c r="K1208" s="27">
        <v>50</v>
      </c>
      <c r="L1208" s="94" t="s">
        <v>106</v>
      </c>
      <c r="M1208" s="31" t="str">
        <f>IF(OR(MAX(D1212:M1212)&gt;51,MIN(D1212:M1212)&lt;49),"O/Temp error","")</f>
        <v>O/Temp error</v>
      </c>
    </row>
    <row r="1209" spans="2:13" ht="15" thickBot="1" x14ac:dyDescent="0.25">
      <c r="B1209" s="32" t="str">
        <f>IF($M$1="English",TitleTable!C$6,TitleTable!B$6)</f>
        <v>Speed</v>
      </c>
      <c r="C1209" s="95" t="s">
        <v>36</v>
      </c>
      <c r="D1209" s="33">
        <v>650</v>
      </c>
      <c r="E1209" s="34">
        <v>800</v>
      </c>
      <c r="F1209" s="34">
        <v>1000</v>
      </c>
      <c r="G1209" s="34">
        <v>1200</v>
      </c>
      <c r="H1209" s="34">
        <v>1400</v>
      </c>
      <c r="I1209" s="34">
        <v>1600</v>
      </c>
      <c r="J1209" s="34">
        <v>1800</v>
      </c>
      <c r="K1209" s="34">
        <v>2000</v>
      </c>
      <c r="L1209" s="34">
        <v>2400</v>
      </c>
      <c r="M1209" s="35">
        <v>2800</v>
      </c>
    </row>
    <row r="1210" spans="2:13" x14ac:dyDescent="0.2">
      <c r="B1210" s="36" t="str">
        <f>IF($M$1="English",TitleTable!C$7,TitleTable!B$7)</f>
        <v>Torque</v>
      </c>
      <c r="C1210" s="96" t="s">
        <v>268</v>
      </c>
      <c r="D1210" s="99"/>
      <c r="E1210" s="38"/>
      <c r="F1210" s="38"/>
      <c r="G1210" s="38"/>
      <c r="H1210" s="38"/>
      <c r="I1210" s="38"/>
      <c r="J1210" s="38"/>
      <c r="K1210" s="37"/>
      <c r="L1210" s="37"/>
      <c r="M1210" s="100"/>
    </row>
    <row r="1211" spans="2:13" ht="15" x14ac:dyDescent="0.2">
      <c r="B1211" s="39" t="str">
        <f>IF($M$1="English",TitleTable!C$8,TitleTable!B$8)</f>
        <v>Water outlet</v>
      </c>
      <c r="C1211" s="162" t="s">
        <v>264</v>
      </c>
      <c r="D1211" s="101"/>
      <c r="E1211" s="40"/>
      <c r="F1211" s="40"/>
      <c r="G1211" s="40"/>
      <c r="H1211" s="40"/>
      <c r="I1211" s="40"/>
      <c r="J1211" s="40"/>
      <c r="K1211" s="40"/>
      <c r="L1211" s="40"/>
      <c r="M1211" s="102"/>
    </row>
    <row r="1212" spans="2:13" ht="15" x14ac:dyDescent="0.2">
      <c r="B1212" s="39" t="str">
        <f>IF($M$1="English",TitleTable!C$9,TitleTable!B$9)</f>
        <v>Gallary oil temperature</v>
      </c>
      <c r="C1212" s="161" t="s">
        <v>264</v>
      </c>
      <c r="D1212" s="101"/>
      <c r="E1212" s="40"/>
      <c r="F1212" s="40"/>
      <c r="G1212" s="41"/>
      <c r="H1212" s="40"/>
      <c r="I1212" s="40"/>
      <c r="J1212" s="40"/>
      <c r="K1212" s="40"/>
      <c r="L1212" s="40"/>
      <c r="M1212" s="102"/>
    </row>
    <row r="1213" spans="2:13" ht="15" thickBot="1" x14ac:dyDescent="0.25">
      <c r="B1213" s="42" t="str">
        <f>IF($M$1="English",TitleTable!C$10,TitleTable!B$10)</f>
        <v>Oil pressure</v>
      </c>
      <c r="C1213" s="49" t="s">
        <v>16</v>
      </c>
      <c r="D1213" s="103"/>
      <c r="E1213" s="43"/>
      <c r="F1213" s="43"/>
      <c r="G1213" s="43"/>
      <c r="H1213" s="43"/>
      <c r="I1213" s="44"/>
      <c r="J1213" s="44"/>
      <c r="K1213" s="43"/>
      <c r="L1213" s="43"/>
      <c r="M1213" s="104"/>
    </row>
    <row r="1214" spans="2:13" ht="15" x14ac:dyDescent="0.2">
      <c r="B1214" s="45" t="str">
        <f>IF($M$1="English",TitleTable!C$11,TitleTable!B$11)</f>
        <v>Room temperature</v>
      </c>
      <c r="C1214" s="161" t="s">
        <v>264</v>
      </c>
      <c r="D1214" s="105"/>
      <c r="E1214" s="46"/>
      <c r="F1214" s="46"/>
      <c r="G1214" s="46"/>
      <c r="H1214" s="46"/>
      <c r="I1214" s="46"/>
      <c r="J1214" s="46"/>
      <c r="K1214" s="46"/>
      <c r="L1214" s="46"/>
      <c r="M1214" s="106"/>
    </row>
    <row r="1215" spans="2:13" x14ac:dyDescent="0.2">
      <c r="B1215" s="39" t="str">
        <f>IF($M$1="English",TitleTable!C$12,TitleTable!B$12)</f>
        <v>Relative humidity</v>
      </c>
      <c r="C1215" s="47" t="s">
        <v>266</v>
      </c>
      <c r="D1215" s="107"/>
      <c r="E1215" s="48"/>
      <c r="F1215" s="48"/>
      <c r="G1215" s="48"/>
      <c r="H1215" s="48"/>
      <c r="I1215" s="48"/>
      <c r="J1215" s="48"/>
      <c r="K1215" s="48"/>
      <c r="L1215" s="48"/>
      <c r="M1215" s="108"/>
    </row>
    <row r="1216" spans="2:13" ht="15" thickBot="1" x14ac:dyDescent="0.25">
      <c r="B1216" s="42" t="str">
        <f>IF($M$1="English",TitleTable!C$13,TitleTable!B$13)</f>
        <v>Atmospheric pressure</v>
      </c>
      <c r="C1216" s="49" t="s">
        <v>18</v>
      </c>
      <c r="D1216" s="109"/>
      <c r="E1216" s="50"/>
      <c r="F1216" s="50"/>
      <c r="G1216" s="50"/>
      <c r="H1216" s="50"/>
      <c r="I1216" s="50"/>
      <c r="J1216" s="50"/>
      <c r="K1216" s="50"/>
      <c r="L1216" s="50"/>
      <c r="M1216" s="110"/>
    </row>
    <row r="1217" spans="2:13" ht="15" thickBot="1" x14ac:dyDescent="0.25">
      <c r="B1217" s="51" t="str">
        <f>IF($M$1="English",TitleTable!C$14,TitleTable!B$14)</f>
        <v>Absolute humidity</v>
      </c>
      <c r="C1217" s="97" t="s">
        <v>0</v>
      </c>
      <c r="D1217" s="111">
        <f>D1214+273.15</f>
        <v>273.14999999999998</v>
      </c>
      <c r="E1217" s="52">
        <f t="shared" ref="E1217:M1217" si="276">E1214+273.15</f>
        <v>273.14999999999998</v>
      </c>
      <c r="F1217" s="52">
        <f t="shared" si="276"/>
        <v>273.14999999999998</v>
      </c>
      <c r="G1217" s="52">
        <f t="shared" si="276"/>
        <v>273.14999999999998</v>
      </c>
      <c r="H1217" s="52">
        <f t="shared" si="276"/>
        <v>273.14999999999998</v>
      </c>
      <c r="I1217" s="52">
        <f t="shared" si="276"/>
        <v>273.14999999999998</v>
      </c>
      <c r="J1217" s="52">
        <f t="shared" si="276"/>
        <v>273.14999999999998</v>
      </c>
      <c r="K1217" s="52">
        <f t="shared" si="276"/>
        <v>273.14999999999998</v>
      </c>
      <c r="L1217" s="52">
        <f t="shared" si="276"/>
        <v>273.14999999999998</v>
      </c>
      <c r="M1217" s="112">
        <f t="shared" si="276"/>
        <v>273.14999999999998</v>
      </c>
    </row>
    <row r="1218" spans="2:13" ht="16.5" x14ac:dyDescent="0.2">
      <c r="B1218" s="53" t="str">
        <f>IF($M$1="English",TitleTable!C$15,TitleTable!B$15)</f>
        <v>Air density</v>
      </c>
      <c r="C1218" s="54" t="s">
        <v>267</v>
      </c>
      <c r="D1218" s="113" t="e">
        <f>(1.2931*273.15/(D1217))*(D1216/1013.25)*(1-0.378*(D1215/100)*(EXP(-6096.9385*(D1217)^-1+21.2409642-2.711193*10^-2*(D1217)+1.673952*10^-5*(D1217)^2+2.433502*LN((D1217))))/100/D1216)</f>
        <v>#DIV/0!</v>
      </c>
      <c r="E1218" s="55" t="e">
        <f t="shared" ref="E1218:M1218" si="277">(1.2931*273.15/(E1217))*(E1216/1013.25)*(1-0.378*(E1215/100)*(EXP(-6096.9385*(E1217)^-1+21.2409642-2.711193*10^-2*(E1217)+1.673952*10^-5*(E1217)^2+2.433502*LN((E1217))))/100/E1216)</f>
        <v>#DIV/0!</v>
      </c>
      <c r="F1218" s="55" t="e">
        <f t="shared" si="277"/>
        <v>#DIV/0!</v>
      </c>
      <c r="G1218" s="55" t="e">
        <f t="shared" si="277"/>
        <v>#DIV/0!</v>
      </c>
      <c r="H1218" s="55" t="e">
        <f t="shared" si="277"/>
        <v>#DIV/0!</v>
      </c>
      <c r="I1218" s="55" t="e">
        <f t="shared" si="277"/>
        <v>#DIV/0!</v>
      </c>
      <c r="J1218" s="55" t="e">
        <f t="shared" si="277"/>
        <v>#DIV/0!</v>
      </c>
      <c r="K1218" s="55" t="e">
        <f t="shared" si="277"/>
        <v>#DIV/0!</v>
      </c>
      <c r="L1218" s="55" t="e">
        <f t="shared" si="277"/>
        <v>#DIV/0!</v>
      </c>
      <c r="M1218" s="114" t="e">
        <f t="shared" si="277"/>
        <v>#DIV/0!</v>
      </c>
    </row>
    <row r="1219" spans="2:13" ht="15.75" thickBot="1" x14ac:dyDescent="0.2">
      <c r="B1219" s="56" t="str">
        <f>IF($M$1="English",TitleTable!C$16,TitleTable!B$16)</f>
        <v>Adjusted torque by air density</v>
      </c>
      <c r="C1219" s="98" t="s">
        <v>34</v>
      </c>
      <c r="D1219" s="115" t="e">
        <f t="shared" ref="D1219:M1219" si="278">((1.175-D1218)*IF(OR($K1208=80,$K1208="80℃"),D$8,D$7))+D1210</f>
        <v>#DIV/0!</v>
      </c>
      <c r="E1219" s="57" t="e">
        <f t="shared" si="278"/>
        <v>#DIV/0!</v>
      </c>
      <c r="F1219" s="57" t="e">
        <f t="shared" si="278"/>
        <v>#DIV/0!</v>
      </c>
      <c r="G1219" s="57" t="e">
        <f t="shared" si="278"/>
        <v>#DIV/0!</v>
      </c>
      <c r="H1219" s="57" t="e">
        <f t="shared" si="278"/>
        <v>#DIV/0!</v>
      </c>
      <c r="I1219" s="57" t="e">
        <f t="shared" si="278"/>
        <v>#DIV/0!</v>
      </c>
      <c r="J1219" s="57" t="e">
        <f t="shared" si="278"/>
        <v>#DIV/0!</v>
      </c>
      <c r="K1219" s="57" t="e">
        <f t="shared" si="278"/>
        <v>#DIV/0!</v>
      </c>
      <c r="L1219" s="57" t="e">
        <f t="shared" si="278"/>
        <v>#DIV/0!</v>
      </c>
      <c r="M1219" s="116" t="e">
        <f t="shared" si="278"/>
        <v>#DIV/0!</v>
      </c>
    </row>
    <row r="1220" spans="2:13" x14ac:dyDescent="0.2">
      <c r="B1220" s="11"/>
      <c r="C1220" s="11"/>
      <c r="D1220" s="11"/>
      <c r="E1220" s="11"/>
      <c r="F1220" s="11"/>
      <c r="G1220" s="11"/>
      <c r="H1220" s="11"/>
      <c r="I1220" s="11"/>
      <c r="J1220" s="11"/>
      <c r="K1220" s="11"/>
      <c r="L1220" s="11"/>
      <c r="M1220" s="11"/>
    </row>
    <row r="1221" spans="2:13" ht="15.75" thickBot="1" x14ac:dyDescent="0.3">
      <c r="B1221" s="9" t="s">
        <v>230</v>
      </c>
      <c r="C1221" s="26" t="str">
        <f>IF($M$1="English",TitleTable!C$5,TitleTable!B$5)</f>
        <v>Oil:</v>
      </c>
      <c r="D1221" s="28" t="str">
        <f>D1208</f>
        <v>JASO BC</v>
      </c>
      <c r="E1221" s="28"/>
      <c r="F1221" s="26" t="str">
        <f>IF($M$1="English",TitleTable!C$18,TitleTable!B$18)</f>
        <v>Date:</v>
      </c>
      <c r="G1221" s="29"/>
      <c r="H1221" s="30"/>
      <c r="I1221" s="26" t="str">
        <f>IF($M$1="English",TitleTable!C$21,TitleTable!B$21)</f>
        <v>Oil temperature</v>
      </c>
      <c r="K1221" s="27">
        <v>80</v>
      </c>
      <c r="L1221" s="94" t="s">
        <v>106</v>
      </c>
      <c r="M1221" s="31" t="str">
        <f>IF(OR(MAX(D1225:M1225)&gt;81,MIN(D1225:M1225)&lt;79),"O/Temp error","")</f>
        <v>O/Temp error</v>
      </c>
    </row>
    <row r="1222" spans="2:13" ht="15" thickBot="1" x14ac:dyDescent="0.25">
      <c r="B1222" s="58" t="str">
        <f>IF($M$1="English",TitleTable!C$6,TitleTable!B$6)</f>
        <v>Speed</v>
      </c>
      <c r="C1222" s="117" t="s">
        <v>35</v>
      </c>
      <c r="D1222" s="59">
        <v>650</v>
      </c>
      <c r="E1222" s="60">
        <v>800</v>
      </c>
      <c r="F1222" s="60">
        <v>1000</v>
      </c>
      <c r="G1222" s="60">
        <v>1200</v>
      </c>
      <c r="H1222" s="60">
        <v>1400</v>
      </c>
      <c r="I1222" s="60">
        <v>1600</v>
      </c>
      <c r="J1222" s="60">
        <v>1800</v>
      </c>
      <c r="K1222" s="60">
        <v>2000</v>
      </c>
      <c r="L1222" s="60">
        <v>2400</v>
      </c>
      <c r="M1222" s="61">
        <v>2800</v>
      </c>
    </row>
    <row r="1223" spans="2:13" x14ac:dyDescent="0.2">
      <c r="B1223" s="62" t="str">
        <f>IF($M$1="English",TitleTable!C$7,TitleTable!B$7)</f>
        <v>Torque</v>
      </c>
      <c r="C1223" s="118" t="s">
        <v>268</v>
      </c>
      <c r="D1223" s="99"/>
      <c r="E1223" s="38"/>
      <c r="F1223" s="38"/>
      <c r="G1223" s="38"/>
      <c r="H1223" s="38"/>
      <c r="I1223" s="38"/>
      <c r="J1223" s="38"/>
      <c r="K1223" s="37"/>
      <c r="L1223" s="37"/>
      <c r="M1223" s="100"/>
    </row>
    <row r="1224" spans="2:13" x14ac:dyDescent="0.2">
      <c r="B1224" s="63" t="str">
        <f>IF($M$1="English",TitleTable!C$8,TitleTable!B$8)</f>
        <v>Water outlet</v>
      </c>
      <c r="C1224" s="67" t="s">
        <v>263</v>
      </c>
      <c r="D1224" s="101"/>
      <c r="E1224" s="40"/>
      <c r="F1224" s="40"/>
      <c r="G1224" s="40"/>
      <c r="H1224" s="40"/>
      <c r="I1224" s="40"/>
      <c r="J1224" s="40"/>
      <c r="K1224" s="40"/>
      <c r="L1224" s="40"/>
      <c r="M1224" s="102"/>
    </row>
    <row r="1225" spans="2:13" x14ac:dyDescent="0.2">
      <c r="B1225" s="63" t="str">
        <f>IF($M$1="English",TitleTable!C$9,TitleTable!B$9)</f>
        <v>Gallary oil temperature</v>
      </c>
      <c r="C1225" s="67" t="s">
        <v>263</v>
      </c>
      <c r="D1225" s="101"/>
      <c r="E1225" s="40"/>
      <c r="F1225" s="40"/>
      <c r="G1225" s="41"/>
      <c r="H1225" s="40"/>
      <c r="I1225" s="40"/>
      <c r="J1225" s="40"/>
      <c r="K1225" s="40"/>
      <c r="L1225" s="40"/>
      <c r="M1225" s="102"/>
    </row>
    <row r="1226" spans="2:13" ht="15" thickBot="1" x14ac:dyDescent="0.25">
      <c r="B1226" s="64" t="str">
        <f>IF($M$1="English",TitleTable!C$10,TitleTable!B$10)</f>
        <v>Oil pressure</v>
      </c>
      <c r="C1226" s="68" t="s">
        <v>15</v>
      </c>
      <c r="D1226" s="103"/>
      <c r="E1226" s="43"/>
      <c r="F1226" s="43"/>
      <c r="G1226" s="43"/>
      <c r="H1226" s="43"/>
      <c r="I1226" s="44"/>
      <c r="J1226" s="44"/>
      <c r="K1226" s="43"/>
      <c r="L1226" s="43"/>
      <c r="M1226" s="104"/>
    </row>
    <row r="1227" spans="2:13" x14ac:dyDescent="0.2">
      <c r="B1227" s="65" t="str">
        <f>IF($M$1="English",TitleTable!C$11,TitleTable!B$11)</f>
        <v>Room temperature</v>
      </c>
      <c r="C1227" s="66" t="s">
        <v>263</v>
      </c>
      <c r="D1227" s="105"/>
      <c r="E1227" s="46"/>
      <c r="F1227" s="46"/>
      <c r="G1227" s="46"/>
      <c r="H1227" s="46"/>
      <c r="I1227" s="46"/>
      <c r="J1227" s="46"/>
      <c r="K1227" s="46"/>
      <c r="L1227" s="46"/>
      <c r="M1227" s="106"/>
    </row>
    <row r="1228" spans="2:13" x14ac:dyDescent="0.2">
      <c r="B1228" s="63" t="str">
        <f>IF($M$1="English",TitleTable!C$12,TitleTable!B$12)</f>
        <v>Relative humidity</v>
      </c>
      <c r="C1228" s="67" t="s">
        <v>265</v>
      </c>
      <c r="D1228" s="107"/>
      <c r="E1228" s="48"/>
      <c r="F1228" s="48"/>
      <c r="G1228" s="48"/>
      <c r="H1228" s="48"/>
      <c r="I1228" s="48"/>
      <c r="J1228" s="48"/>
      <c r="K1228" s="48"/>
      <c r="L1228" s="48"/>
      <c r="M1228" s="108"/>
    </row>
    <row r="1229" spans="2:13" ht="15" thickBot="1" x14ac:dyDescent="0.25">
      <c r="B1229" s="64" t="str">
        <f>IF($M$1="English",TitleTable!C$13,TitleTable!B$13)</f>
        <v>Atmospheric pressure</v>
      </c>
      <c r="C1229" s="68" t="s">
        <v>17</v>
      </c>
      <c r="D1229" s="109"/>
      <c r="E1229" s="50"/>
      <c r="F1229" s="50"/>
      <c r="G1229" s="50"/>
      <c r="H1229" s="50"/>
      <c r="I1229" s="50"/>
      <c r="J1229" s="50"/>
      <c r="K1229" s="50"/>
      <c r="L1229" s="50"/>
      <c r="M1229" s="110"/>
    </row>
    <row r="1230" spans="2:13" ht="15" thickBot="1" x14ac:dyDescent="0.25">
      <c r="B1230" s="51" t="str">
        <f>IF($M$1="English",TitleTable!C$14,TitleTable!B$14)</f>
        <v>Absolute humidity</v>
      </c>
      <c r="C1230" s="97" t="s">
        <v>19</v>
      </c>
      <c r="D1230" s="111">
        <f>D1227+273.15</f>
        <v>273.14999999999998</v>
      </c>
      <c r="E1230" s="52">
        <f t="shared" ref="E1230:M1230" si="279">E1227+273.15</f>
        <v>273.14999999999998</v>
      </c>
      <c r="F1230" s="52">
        <f t="shared" si="279"/>
        <v>273.14999999999998</v>
      </c>
      <c r="G1230" s="52">
        <f t="shared" si="279"/>
        <v>273.14999999999998</v>
      </c>
      <c r="H1230" s="52">
        <f t="shared" si="279"/>
        <v>273.14999999999998</v>
      </c>
      <c r="I1230" s="52">
        <f t="shared" si="279"/>
        <v>273.14999999999998</v>
      </c>
      <c r="J1230" s="52">
        <f t="shared" si="279"/>
        <v>273.14999999999998</v>
      </c>
      <c r="K1230" s="52">
        <f t="shared" si="279"/>
        <v>273.14999999999998</v>
      </c>
      <c r="L1230" s="52">
        <f t="shared" si="279"/>
        <v>273.14999999999998</v>
      </c>
      <c r="M1230" s="112">
        <f t="shared" si="279"/>
        <v>273.14999999999998</v>
      </c>
    </row>
    <row r="1231" spans="2:13" ht="16.5" x14ac:dyDescent="0.2">
      <c r="B1231" s="53" t="str">
        <f>IF($M$1="English",TitleTable!C$15,TitleTable!B$15)</f>
        <v>Air density</v>
      </c>
      <c r="C1231" s="54" t="s">
        <v>269</v>
      </c>
      <c r="D1231" s="113" t="e">
        <f>(1.2931*273.15/(D1230))*(D1229/1013.25)*(1-0.378*(D1228/100)*(EXP(-6096.9385*(D1230)^-1+21.2409642-2.711193*10^-2*(D1230)+1.673952*10^-5*(D1230)^2+2.433502*LN((D1230))))/100/D1229)</f>
        <v>#DIV/0!</v>
      </c>
      <c r="E1231" s="55" t="e">
        <f t="shared" ref="E1231:M1231" si="280">(1.2931*273.15/(E1230))*(E1229/1013.25)*(1-0.378*(E1228/100)*(EXP(-6096.9385*(E1230)^-1+21.2409642-2.711193*10^-2*(E1230)+1.673952*10^-5*(E1230)^2+2.433502*LN((E1230))))/100/E1229)</f>
        <v>#DIV/0!</v>
      </c>
      <c r="F1231" s="55" t="e">
        <f t="shared" si="280"/>
        <v>#DIV/0!</v>
      </c>
      <c r="G1231" s="55" t="e">
        <f t="shared" si="280"/>
        <v>#DIV/0!</v>
      </c>
      <c r="H1231" s="55" t="e">
        <f t="shared" si="280"/>
        <v>#DIV/0!</v>
      </c>
      <c r="I1231" s="55" t="e">
        <f t="shared" si="280"/>
        <v>#DIV/0!</v>
      </c>
      <c r="J1231" s="55" t="e">
        <f t="shared" si="280"/>
        <v>#DIV/0!</v>
      </c>
      <c r="K1231" s="55" t="e">
        <f t="shared" si="280"/>
        <v>#DIV/0!</v>
      </c>
      <c r="L1231" s="55" t="e">
        <f t="shared" si="280"/>
        <v>#DIV/0!</v>
      </c>
      <c r="M1231" s="114" t="e">
        <f t="shared" si="280"/>
        <v>#DIV/0!</v>
      </c>
    </row>
    <row r="1232" spans="2:13" ht="15.75" thickBot="1" x14ac:dyDescent="0.2">
      <c r="B1232" s="56" t="str">
        <f>IF($M$1="English",TitleTable!C$16,TitleTable!B$16)</f>
        <v>Adjusted torque by air density</v>
      </c>
      <c r="C1232" s="98" t="s">
        <v>34</v>
      </c>
      <c r="D1232" s="115" t="e">
        <f t="shared" ref="D1232:M1232" si="281">((1.175-D1231)*IF(OR($K1221=80,$K1221="80℃"),D$8,D$7))+D1223</f>
        <v>#DIV/0!</v>
      </c>
      <c r="E1232" s="57" t="e">
        <f t="shared" si="281"/>
        <v>#DIV/0!</v>
      </c>
      <c r="F1232" s="57" t="e">
        <f t="shared" si="281"/>
        <v>#DIV/0!</v>
      </c>
      <c r="G1232" s="57" t="e">
        <f t="shared" si="281"/>
        <v>#DIV/0!</v>
      </c>
      <c r="H1232" s="57" t="e">
        <f t="shared" si="281"/>
        <v>#DIV/0!</v>
      </c>
      <c r="I1232" s="57" t="e">
        <f t="shared" si="281"/>
        <v>#DIV/0!</v>
      </c>
      <c r="J1232" s="57" t="e">
        <f t="shared" si="281"/>
        <v>#DIV/0!</v>
      </c>
      <c r="K1232" s="57" t="e">
        <f t="shared" si="281"/>
        <v>#DIV/0!</v>
      </c>
      <c r="L1232" s="57" t="e">
        <f t="shared" si="281"/>
        <v>#DIV/0!</v>
      </c>
      <c r="M1232" s="116" t="e">
        <f t="shared" si="281"/>
        <v>#DIV/0!</v>
      </c>
    </row>
    <row r="1234" spans="2:13" ht="15.75" thickBot="1" x14ac:dyDescent="0.3">
      <c r="B1234" s="9" t="s">
        <v>232</v>
      </c>
      <c r="C1234" s="26" t="str">
        <f>IF($M$1="English",TitleTable!C$5,TitleTable!B$5)</f>
        <v>Oil:</v>
      </c>
      <c r="D1234" s="78"/>
      <c r="E1234" s="28"/>
      <c r="F1234" s="26" t="str">
        <f>IF($M$1="English",TitleTable!C$18,TitleTable!B$18)</f>
        <v>Date:</v>
      </c>
      <c r="G1234" s="29"/>
      <c r="H1234" s="30"/>
      <c r="I1234" s="26" t="str">
        <f>IF($M$1="English",TitleTable!C$21,TitleTable!B$21)</f>
        <v>Oil temperature</v>
      </c>
      <c r="K1234" s="27">
        <v>50</v>
      </c>
      <c r="L1234" s="94" t="s">
        <v>106</v>
      </c>
      <c r="M1234" s="31" t="str">
        <f>IF(OR(MAX(D1238:M1238)&gt;51,MIN(D1238:M1238)&lt;49),"O/Temp error","")</f>
        <v>O/Temp error</v>
      </c>
    </row>
    <row r="1235" spans="2:13" ht="15" thickBot="1" x14ac:dyDescent="0.25">
      <c r="B1235" s="32" t="str">
        <f>IF($M$1="English",TitleTable!C$6,TitleTable!B$6)</f>
        <v>Speed</v>
      </c>
      <c r="C1235" s="95" t="s">
        <v>36</v>
      </c>
      <c r="D1235" s="33">
        <v>650</v>
      </c>
      <c r="E1235" s="34">
        <v>800</v>
      </c>
      <c r="F1235" s="34">
        <v>1000</v>
      </c>
      <c r="G1235" s="34">
        <v>1200</v>
      </c>
      <c r="H1235" s="34">
        <v>1400</v>
      </c>
      <c r="I1235" s="34">
        <v>1600</v>
      </c>
      <c r="J1235" s="34">
        <v>1800</v>
      </c>
      <c r="K1235" s="34">
        <v>2000</v>
      </c>
      <c r="L1235" s="34">
        <v>2400</v>
      </c>
      <c r="M1235" s="35">
        <v>2800</v>
      </c>
    </row>
    <row r="1236" spans="2:13" x14ac:dyDescent="0.2">
      <c r="B1236" s="36" t="str">
        <f>IF($M$1="English",TitleTable!C$7,TitleTable!B$7)</f>
        <v>Torque</v>
      </c>
      <c r="C1236" s="96" t="s">
        <v>268</v>
      </c>
      <c r="D1236" s="99"/>
      <c r="E1236" s="38"/>
      <c r="F1236" s="38"/>
      <c r="G1236" s="38"/>
      <c r="H1236" s="38"/>
      <c r="I1236" s="38"/>
      <c r="J1236" s="38"/>
      <c r="K1236" s="37"/>
      <c r="L1236" s="37"/>
      <c r="M1236" s="100"/>
    </row>
    <row r="1237" spans="2:13" ht="15" x14ac:dyDescent="0.2">
      <c r="B1237" s="39" t="str">
        <f>IF($M$1="English",TitleTable!C$8,TitleTable!B$8)</f>
        <v>Water outlet</v>
      </c>
      <c r="C1237" s="162" t="s">
        <v>264</v>
      </c>
      <c r="D1237" s="101"/>
      <c r="E1237" s="40"/>
      <c r="F1237" s="40"/>
      <c r="G1237" s="40"/>
      <c r="H1237" s="40"/>
      <c r="I1237" s="40"/>
      <c r="J1237" s="40"/>
      <c r="K1237" s="40"/>
      <c r="L1237" s="40"/>
      <c r="M1237" s="102"/>
    </row>
    <row r="1238" spans="2:13" ht="15" x14ac:dyDescent="0.2">
      <c r="B1238" s="39" t="str">
        <f>IF($M$1="English",TitleTable!C$9,TitleTable!B$9)</f>
        <v>Gallary oil temperature</v>
      </c>
      <c r="C1238" s="161" t="s">
        <v>264</v>
      </c>
      <c r="D1238" s="101"/>
      <c r="E1238" s="40"/>
      <c r="F1238" s="40"/>
      <c r="G1238" s="41"/>
      <c r="H1238" s="40"/>
      <c r="I1238" s="40"/>
      <c r="J1238" s="40"/>
      <c r="K1238" s="40"/>
      <c r="L1238" s="40"/>
      <c r="M1238" s="102"/>
    </row>
    <row r="1239" spans="2:13" ht="15" thickBot="1" x14ac:dyDescent="0.25">
      <c r="B1239" s="42" t="str">
        <f>IF($M$1="English",TitleTable!C$10,TitleTable!B$10)</f>
        <v>Oil pressure</v>
      </c>
      <c r="C1239" s="49" t="s">
        <v>16</v>
      </c>
      <c r="D1239" s="103"/>
      <c r="E1239" s="43"/>
      <c r="F1239" s="43"/>
      <c r="G1239" s="43"/>
      <c r="H1239" s="43"/>
      <c r="I1239" s="44"/>
      <c r="J1239" s="44"/>
      <c r="K1239" s="43"/>
      <c r="L1239" s="43"/>
      <c r="M1239" s="104"/>
    </row>
    <row r="1240" spans="2:13" ht="15" x14ac:dyDescent="0.2">
      <c r="B1240" s="45" t="str">
        <f>IF($M$1="English",TitleTable!C$11,TitleTable!B$11)</f>
        <v>Room temperature</v>
      </c>
      <c r="C1240" s="161" t="s">
        <v>264</v>
      </c>
      <c r="D1240" s="105"/>
      <c r="E1240" s="46"/>
      <c r="F1240" s="46"/>
      <c r="G1240" s="46"/>
      <c r="H1240" s="46"/>
      <c r="I1240" s="46"/>
      <c r="J1240" s="46"/>
      <c r="K1240" s="46"/>
      <c r="L1240" s="46"/>
      <c r="M1240" s="106"/>
    </row>
    <row r="1241" spans="2:13" x14ac:dyDescent="0.2">
      <c r="B1241" s="39" t="str">
        <f>IF($M$1="English",TitleTable!C$12,TitleTable!B$12)</f>
        <v>Relative humidity</v>
      </c>
      <c r="C1241" s="47" t="s">
        <v>266</v>
      </c>
      <c r="D1241" s="107"/>
      <c r="E1241" s="48"/>
      <c r="F1241" s="48"/>
      <c r="G1241" s="48"/>
      <c r="H1241" s="48"/>
      <c r="I1241" s="48"/>
      <c r="J1241" s="48"/>
      <c r="K1241" s="48"/>
      <c r="L1241" s="48"/>
      <c r="M1241" s="108"/>
    </row>
    <row r="1242" spans="2:13" ht="15" thickBot="1" x14ac:dyDescent="0.25">
      <c r="B1242" s="42" t="str">
        <f>IF($M$1="English",TitleTable!C$13,TitleTable!B$13)</f>
        <v>Atmospheric pressure</v>
      </c>
      <c r="C1242" s="49" t="s">
        <v>18</v>
      </c>
      <c r="D1242" s="109"/>
      <c r="E1242" s="50"/>
      <c r="F1242" s="50"/>
      <c r="G1242" s="50"/>
      <c r="H1242" s="50"/>
      <c r="I1242" s="50"/>
      <c r="J1242" s="50"/>
      <c r="K1242" s="50"/>
      <c r="L1242" s="50"/>
      <c r="M1242" s="110"/>
    </row>
    <row r="1243" spans="2:13" ht="15" thickBot="1" x14ac:dyDescent="0.25">
      <c r="B1243" s="51" t="str">
        <f>IF($M$1="English",TitleTable!C$14,TitleTable!B$14)</f>
        <v>Absolute humidity</v>
      </c>
      <c r="C1243" s="97" t="s">
        <v>0</v>
      </c>
      <c r="D1243" s="111">
        <f>D1240+273.15</f>
        <v>273.14999999999998</v>
      </c>
      <c r="E1243" s="52">
        <f t="shared" ref="E1243:M1243" si="282">E1240+273.15</f>
        <v>273.14999999999998</v>
      </c>
      <c r="F1243" s="52">
        <f t="shared" si="282"/>
        <v>273.14999999999998</v>
      </c>
      <c r="G1243" s="52">
        <f t="shared" si="282"/>
        <v>273.14999999999998</v>
      </c>
      <c r="H1243" s="52">
        <f t="shared" si="282"/>
        <v>273.14999999999998</v>
      </c>
      <c r="I1243" s="52">
        <f t="shared" si="282"/>
        <v>273.14999999999998</v>
      </c>
      <c r="J1243" s="52">
        <f t="shared" si="282"/>
        <v>273.14999999999998</v>
      </c>
      <c r="K1243" s="52">
        <f t="shared" si="282"/>
        <v>273.14999999999998</v>
      </c>
      <c r="L1243" s="52">
        <f t="shared" si="282"/>
        <v>273.14999999999998</v>
      </c>
      <c r="M1243" s="112">
        <f t="shared" si="282"/>
        <v>273.14999999999998</v>
      </c>
    </row>
    <row r="1244" spans="2:13" ht="16.5" x14ac:dyDescent="0.2">
      <c r="B1244" s="53" t="str">
        <f>IF($M$1="English",TitleTable!C$15,TitleTable!B$15)</f>
        <v>Air density</v>
      </c>
      <c r="C1244" s="54" t="s">
        <v>267</v>
      </c>
      <c r="D1244" s="113" t="e">
        <f>(1.2931*273.15/(D1243))*(D1242/1013.25)*(1-0.378*(D1241/100)*(EXP(-6096.9385*(D1243)^-1+21.2409642-2.711193*10^-2*(D1243)+1.673952*10^-5*(D1243)^2+2.433502*LN((D1243))))/100/D1242)</f>
        <v>#DIV/0!</v>
      </c>
      <c r="E1244" s="55" t="e">
        <f t="shared" ref="E1244:M1244" si="283">(1.2931*273.15/(E1243))*(E1242/1013.25)*(1-0.378*(E1241/100)*(EXP(-6096.9385*(E1243)^-1+21.2409642-2.711193*10^-2*(E1243)+1.673952*10^-5*(E1243)^2+2.433502*LN((E1243))))/100/E1242)</f>
        <v>#DIV/0!</v>
      </c>
      <c r="F1244" s="55" t="e">
        <f t="shared" si="283"/>
        <v>#DIV/0!</v>
      </c>
      <c r="G1244" s="55" t="e">
        <f t="shared" si="283"/>
        <v>#DIV/0!</v>
      </c>
      <c r="H1244" s="55" t="e">
        <f t="shared" si="283"/>
        <v>#DIV/0!</v>
      </c>
      <c r="I1244" s="55" t="e">
        <f t="shared" si="283"/>
        <v>#DIV/0!</v>
      </c>
      <c r="J1244" s="55" t="e">
        <f t="shared" si="283"/>
        <v>#DIV/0!</v>
      </c>
      <c r="K1244" s="55" t="e">
        <f t="shared" si="283"/>
        <v>#DIV/0!</v>
      </c>
      <c r="L1244" s="55" t="e">
        <f t="shared" si="283"/>
        <v>#DIV/0!</v>
      </c>
      <c r="M1244" s="114" t="e">
        <f t="shared" si="283"/>
        <v>#DIV/0!</v>
      </c>
    </row>
    <row r="1245" spans="2:13" ht="15.75" thickBot="1" x14ac:dyDescent="0.2">
      <c r="B1245" s="56" t="str">
        <f>IF($M$1="English",TitleTable!C$16,TitleTable!B$16)</f>
        <v>Adjusted torque by air density</v>
      </c>
      <c r="C1245" s="98" t="s">
        <v>34</v>
      </c>
      <c r="D1245" s="115" t="e">
        <f t="shared" ref="D1245:M1245" si="284">((1.175-D1244)*IF(OR($K1234=80,$K1234="80℃"),D$8,D$7))+D1236</f>
        <v>#DIV/0!</v>
      </c>
      <c r="E1245" s="57" t="e">
        <f t="shared" si="284"/>
        <v>#DIV/0!</v>
      </c>
      <c r="F1245" s="57" t="e">
        <f t="shared" si="284"/>
        <v>#DIV/0!</v>
      </c>
      <c r="G1245" s="57" t="e">
        <f t="shared" si="284"/>
        <v>#DIV/0!</v>
      </c>
      <c r="H1245" s="57" t="e">
        <f t="shared" si="284"/>
        <v>#DIV/0!</v>
      </c>
      <c r="I1245" s="57" t="e">
        <f t="shared" si="284"/>
        <v>#DIV/0!</v>
      </c>
      <c r="J1245" s="57" t="e">
        <f t="shared" si="284"/>
        <v>#DIV/0!</v>
      </c>
      <c r="K1245" s="57" t="e">
        <f t="shared" si="284"/>
        <v>#DIV/0!</v>
      </c>
      <c r="L1245" s="57" t="e">
        <f t="shared" si="284"/>
        <v>#DIV/0!</v>
      </c>
      <c r="M1245" s="116" t="e">
        <f t="shared" si="284"/>
        <v>#DIV/0!</v>
      </c>
    </row>
    <row r="1246" spans="2:13" x14ac:dyDescent="0.2">
      <c r="B1246" s="11"/>
      <c r="C1246" s="11"/>
      <c r="D1246" s="11"/>
      <c r="E1246" s="11"/>
      <c r="F1246" s="11"/>
      <c r="G1246" s="11"/>
      <c r="H1246" s="11"/>
      <c r="I1246" s="11"/>
      <c r="J1246" s="11"/>
      <c r="K1246" s="11"/>
      <c r="L1246" s="11"/>
      <c r="M1246" s="11"/>
    </row>
    <row r="1247" spans="2:13" ht="15.75" thickBot="1" x14ac:dyDescent="0.3">
      <c r="B1247" s="9" t="s">
        <v>234</v>
      </c>
      <c r="C1247" s="26" t="str">
        <f>IF($M$1="English",TitleTable!C$5,TitleTable!B$5)</f>
        <v>Oil:</v>
      </c>
      <c r="D1247" s="28">
        <f>D1234</f>
        <v>0</v>
      </c>
      <c r="E1247" s="28"/>
      <c r="F1247" s="26" t="str">
        <f>IF($M$1="English",TitleTable!C$18,TitleTable!B$18)</f>
        <v>Date:</v>
      </c>
      <c r="G1247" s="29"/>
      <c r="H1247" s="30"/>
      <c r="I1247" s="26" t="str">
        <f>IF($M$1="English",TitleTable!C$21,TitleTable!B$21)</f>
        <v>Oil temperature</v>
      </c>
      <c r="K1247" s="27">
        <v>80</v>
      </c>
      <c r="L1247" s="94" t="s">
        <v>106</v>
      </c>
      <c r="M1247" s="31" t="str">
        <f>IF(OR(MAX(D1251:M1251)&gt;81,MIN(D1251:M1251)&lt;79),"O/Temp error","")</f>
        <v>O/Temp error</v>
      </c>
    </row>
    <row r="1248" spans="2:13" ht="15" thickBot="1" x14ac:dyDescent="0.25">
      <c r="B1248" s="58" t="str">
        <f>IF($M$1="English",TitleTable!C$6,TitleTable!B$6)</f>
        <v>Speed</v>
      </c>
      <c r="C1248" s="117" t="s">
        <v>35</v>
      </c>
      <c r="D1248" s="59">
        <v>650</v>
      </c>
      <c r="E1248" s="60">
        <v>800</v>
      </c>
      <c r="F1248" s="60">
        <v>1000</v>
      </c>
      <c r="G1248" s="60">
        <v>1200</v>
      </c>
      <c r="H1248" s="60">
        <v>1400</v>
      </c>
      <c r="I1248" s="60">
        <v>1600</v>
      </c>
      <c r="J1248" s="60">
        <v>1800</v>
      </c>
      <c r="K1248" s="60">
        <v>2000</v>
      </c>
      <c r="L1248" s="60">
        <v>2400</v>
      </c>
      <c r="M1248" s="61">
        <v>2800</v>
      </c>
    </row>
    <row r="1249" spans="2:13" x14ac:dyDescent="0.2">
      <c r="B1249" s="62" t="str">
        <f>IF($M$1="English",TitleTable!C$7,TitleTable!B$7)</f>
        <v>Torque</v>
      </c>
      <c r="C1249" s="118" t="s">
        <v>268</v>
      </c>
      <c r="D1249" s="99"/>
      <c r="E1249" s="38"/>
      <c r="F1249" s="38"/>
      <c r="G1249" s="38"/>
      <c r="H1249" s="38"/>
      <c r="I1249" s="38"/>
      <c r="J1249" s="38"/>
      <c r="K1249" s="37"/>
      <c r="L1249" s="37"/>
      <c r="M1249" s="100"/>
    </row>
    <row r="1250" spans="2:13" x14ac:dyDescent="0.2">
      <c r="B1250" s="63" t="str">
        <f>IF($M$1="English",TitleTable!C$8,TitleTable!B$8)</f>
        <v>Water outlet</v>
      </c>
      <c r="C1250" s="67" t="s">
        <v>263</v>
      </c>
      <c r="D1250" s="101"/>
      <c r="E1250" s="40"/>
      <c r="F1250" s="40"/>
      <c r="G1250" s="40"/>
      <c r="H1250" s="40"/>
      <c r="I1250" s="40"/>
      <c r="J1250" s="40"/>
      <c r="K1250" s="40"/>
      <c r="L1250" s="40"/>
      <c r="M1250" s="102"/>
    </row>
    <row r="1251" spans="2:13" x14ac:dyDescent="0.2">
      <c r="B1251" s="63" t="str">
        <f>IF($M$1="English",TitleTable!C$9,TitleTable!B$9)</f>
        <v>Gallary oil temperature</v>
      </c>
      <c r="C1251" s="67" t="s">
        <v>263</v>
      </c>
      <c r="D1251" s="101"/>
      <c r="E1251" s="40"/>
      <c r="F1251" s="40"/>
      <c r="G1251" s="41"/>
      <c r="H1251" s="40"/>
      <c r="I1251" s="40"/>
      <c r="J1251" s="40"/>
      <c r="K1251" s="40"/>
      <c r="L1251" s="40"/>
      <c r="M1251" s="102"/>
    </row>
    <row r="1252" spans="2:13" ht="15" thickBot="1" x14ac:dyDescent="0.25">
      <c r="B1252" s="64" t="str">
        <f>IF($M$1="English",TitleTable!C$10,TitleTable!B$10)</f>
        <v>Oil pressure</v>
      </c>
      <c r="C1252" s="68" t="s">
        <v>15</v>
      </c>
      <c r="D1252" s="103"/>
      <c r="E1252" s="43"/>
      <c r="F1252" s="43"/>
      <c r="G1252" s="43"/>
      <c r="H1252" s="43"/>
      <c r="I1252" s="44"/>
      <c r="J1252" s="44"/>
      <c r="K1252" s="43"/>
      <c r="L1252" s="43"/>
      <c r="M1252" s="104"/>
    </row>
    <row r="1253" spans="2:13" x14ac:dyDescent="0.2">
      <c r="B1253" s="65" t="str">
        <f>IF($M$1="English",TitleTable!C$11,TitleTable!B$11)</f>
        <v>Room temperature</v>
      </c>
      <c r="C1253" s="66" t="s">
        <v>263</v>
      </c>
      <c r="D1253" s="105"/>
      <c r="E1253" s="46"/>
      <c r="F1253" s="46"/>
      <c r="G1253" s="46"/>
      <c r="H1253" s="46"/>
      <c r="I1253" s="46"/>
      <c r="J1253" s="46"/>
      <c r="K1253" s="46"/>
      <c r="L1253" s="46"/>
      <c r="M1253" s="106"/>
    </row>
    <row r="1254" spans="2:13" x14ac:dyDescent="0.2">
      <c r="B1254" s="63" t="str">
        <f>IF($M$1="English",TitleTable!C$12,TitleTable!B$12)</f>
        <v>Relative humidity</v>
      </c>
      <c r="C1254" s="67" t="s">
        <v>265</v>
      </c>
      <c r="D1254" s="107"/>
      <c r="E1254" s="48"/>
      <c r="F1254" s="48"/>
      <c r="G1254" s="48"/>
      <c r="H1254" s="48"/>
      <c r="I1254" s="48"/>
      <c r="J1254" s="48"/>
      <c r="K1254" s="48"/>
      <c r="L1254" s="48"/>
      <c r="M1254" s="108"/>
    </row>
    <row r="1255" spans="2:13" ht="15" thickBot="1" x14ac:dyDescent="0.25">
      <c r="B1255" s="64" t="str">
        <f>IF($M$1="English",TitleTable!C$13,TitleTable!B$13)</f>
        <v>Atmospheric pressure</v>
      </c>
      <c r="C1255" s="68" t="s">
        <v>17</v>
      </c>
      <c r="D1255" s="109"/>
      <c r="E1255" s="50"/>
      <c r="F1255" s="50"/>
      <c r="G1255" s="50"/>
      <c r="H1255" s="50"/>
      <c r="I1255" s="50"/>
      <c r="J1255" s="50"/>
      <c r="K1255" s="50"/>
      <c r="L1255" s="50"/>
      <c r="M1255" s="110"/>
    </row>
    <row r="1256" spans="2:13" ht="15" thickBot="1" x14ac:dyDescent="0.25">
      <c r="B1256" s="51" t="str">
        <f>IF($M$1="English",TitleTable!C$14,TitleTable!B$14)</f>
        <v>Absolute humidity</v>
      </c>
      <c r="C1256" s="97" t="s">
        <v>19</v>
      </c>
      <c r="D1256" s="111">
        <f>D1253+273.15</f>
        <v>273.14999999999998</v>
      </c>
      <c r="E1256" s="52">
        <f t="shared" ref="E1256:M1256" si="285">E1253+273.15</f>
        <v>273.14999999999998</v>
      </c>
      <c r="F1256" s="52">
        <f t="shared" si="285"/>
        <v>273.14999999999998</v>
      </c>
      <c r="G1256" s="52">
        <f t="shared" si="285"/>
        <v>273.14999999999998</v>
      </c>
      <c r="H1256" s="52">
        <f t="shared" si="285"/>
        <v>273.14999999999998</v>
      </c>
      <c r="I1256" s="52">
        <f t="shared" si="285"/>
        <v>273.14999999999998</v>
      </c>
      <c r="J1256" s="52">
        <f t="shared" si="285"/>
        <v>273.14999999999998</v>
      </c>
      <c r="K1256" s="52">
        <f t="shared" si="285"/>
        <v>273.14999999999998</v>
      </c>
      <c r="L1256" s="52">
        <f t="shared" si="285"/>
        <v>273.14999999999998</v>
      </c>
      <c r="M1256" s="112">
        <f t="shared" si="285"/>
        <v>273.14999999999998</v>
      </c>
    </row>
    <row r="1257" spans="2:13" ht="16.5" x14ac:dyDescent="0.2">
      <c r="B1257" s="53" t="str">
        <f>IF($M$1="English",TitleTable!C$15,TitleTable!B$15)</f>
        <v>Air density</v>
      </c>
      <c r="C1257" s="54" t="s">
        <v>269</v>
      </c>
      <c r="D1257" s="113" t="e">
        <f>(1.2931*273.15/(D1256))*(D1255/1013.25)*(1-0.378*(D1254/100)*(EXP(-6096.9385*(D1256)^-1+21.2409642-2.711193*10^-2*(D1256)+1.673952*10^-5*(D1256)^2+2.433502*LN((D1256))))/100/D1255)</f>
        <v>#DIV/0!</v>
      </c>
      <c r="E1257" s="55" t="e">
        <f t="shared" ref="E1257:M1257" si="286">(1.2931*273.15/(E1256))*(E1255/1013.25)*(1-0.378*(E1254/100)*(EXP(-6096.9385*(E1256)^-1+21.2409642-2.711193*10^-2*(E1256)+1.673952*10^-5*(E1256)^2+2.433502*LN((E1256))))/100/E1255)</f>
        <v>#DIV/0!</v>
      </c>
      <c r="F1257" s="55" t="e">
        <f t="shared" si="286"/>
        <v>#DIV/0!</v>
      </c>
      <c r="G1257" s="55" t="e">
        <f t="shared" si="286"/>
        <v>#DIV/0!</v>
      </c>
      <c r="H1257" s="55" t="e">
        <f t="shared" si="286"/>
        <v>#DIV/0!</v>
      </c>
      <c r="I1257" s="55" t="e">
        <f t="shared" si="286"/>
        <v>#DIV/0!</v>
      </c>
      <c r="J1257" s="55" t="e">
        <f t="shared" si="286"/>
        <v>#DIV/0!</v>
      </c>
      <c r="K1257" s="55" t="e">
        <f t="shared" si="286"/>
        <v>#DIV/0!</v>
      </c>
      <c r="L1257" s="55" t="e">
        <f t="shared" si="286"/>
        <v>#DIV/0!</v>
      </c>
      <c r="M1257" s="114" t="e">
        <f t="shared" si="286"/>
        <v>#DIV/0!</v>
      </c>
    </row>
    <row r="1258" spans="2:13" ht="15.75" thickBot="1" x14ac:dyDescent="0.2">
      <c r="B1258" s="56" t="str">
        <f>IF($M$1="English",TitleTable!C$16,TitleTable!B$16)</f>
        <v>Adjusted torque by air density</v>
      </c>
      <c r="C1258" s="98" t="s">
        <v>34</v>
      </c>
      <c r="D1258" s="115" t="e">
        <f t="shared" ref="D1258:M1258" si="287">((1.175-D1257)*IF(OR($K1247=80,$K1247="80℃"),D$8,D$7))+D1249</f>
        <v>#DIV/0!</v>
      </c>
      <c r="E1258" s="57" t="e">
        <f t="shared" si="287"/>
        <v>#DIV/0!</v>
      </c>
      <c r="F1258" s="57" t="e">
        <f t="shared" si="287"/>
        <v>#DIV/0!</v>
      </c>
      <c r="G1258" s="57" t="e">
        <f t="shared" si="287"/>
        <v>#DIV/0!</v>
      </c>
      <c r="H1258" s="57" t="e">
        <f t="shared" si="287"/>
        <v>#DIV/0!</v>
      </c>
      <c r="I1258" s="57" t="e">
        <f t="shared" si="287"/>
        <v>#DIV/0!</v>
      </c>
      <c r="J1258" s="57" t="e">
        <f t="shared" si="287"/>
        <v>#DIV/0!</v>
      </c>
      <c r="K1258" s="57" t="e">
        <f t="shared" si="287"/>
        <v>#DIV/0!</v>
      </c>
      <c r="L1258" s="57" t="e">
        <f t="shared" si="287"/>
        <v>#DIV/0!</v>
      </c>
      <c r="M1258" s="116" t="e">
        <f t="shared" si="287"/>
        <v>#DIV/0!</v>
      </c>
    </row>
    <row r="1260" spans="2:13" ht="15.75" thickBot="1" x14ac:dyDescent="0.3">
      <c r="B1260" s="9" t="s">
        <v>236</v>
      </c>
      <c r="C1260" s="26" t="str">
        <f>IF($M$1="English",TitleTable!C$5,TitleTable!B$5)</f>
        <v>Oil:</v>
      </c>
      <c r="D1260" s="27" t="s">
        <v>1</v>
      </c>
      <c r="E1260" s="28"/>
      <c r="F1260" s="26" t="str">
        <f>IF($M$1="English",TitleTable!C$18,TitleTable!B$18)</f>
        <v>Date:</v>
      </c>
      <c r="G1260" s="29"/>
      <c r="H1260" s="30"/>
      <c r="I1260" s="26" t="str">
        <f>IF($M$1="English",TitleTable!C$21,TitleTable!B$21)</f>
        <v>Oil temperature</v>
      </c>
      <c r="K1260" s="27">
        <v>50</v>
      </c>
      <c r="L1260" s="94" t="s">
        <v>106</v>
      </c>
      <c r="M1260" s="31" t="str">
        <f>IF(OR(MAX(D1264:M1264)&gt;51,MIN(D1264:M1264)&lt;49),"O/Temp error","")</f>
        <v>O/Temp error</v>
      </c>
    </row>
    <row r="1261" spans="2:13" ht="15" thickBot="1" x14ac:dyDescent="0.25">
      <c r="B1261" s="32" t="str">
        <f>IF($M$1="English",TitleTable!C$6,TitleTable!B$6)</f>
        <v>Speed</v>
      </c>
      <c r="C1261" s="95" t="s">
        <v>36</v>
      </c>
      <c r="D1261" s="33">
        <v>650</v>
      </c>
      <c r="E1261" s="34">
        <v>800</v>
      </c>
      <c r="F1261" s="34">
        <v>1000</v>
      </c>
      <c r="G1261" s="34">
        <v>1200</v>
      </c>
      <c r="H1261" s="34">
        <v>1400</v>
      </c>
      <c r="I1261" s="34">
        <v>1600</v>
      </c>
      <c r="J1261" s="34">
        <v>1800</v>
      </c>
      <c r="K1261" s="34">
        <v>2000</v>
      </c>
      <c r="L1261" s="34">
        <v>2400</v>
      </c>
      <c r="M1261" s="35">
        <v>2800</v>
      </c>
    </row>
    <row r="1262" spans="2:13" x14ac:dyDescent="0.2">
      <c r="B1262" s="36" t="str">
        <f>IF($M$1="English",TitleTable!C$7,TitleTable!B$7)</f>
        <v>Torque</v>
      </c>
      <c r="C1262" s="96" t="s">
        <v>268</v>
      </c>
      <c r="D1262" s="99"/>
      <c r="E1262" s="38"/>
      <c r="F1262" s="38"/>
      <c r="G1262" s="38"/>
      <c r="H1262" s="38"/>
      <c r="I1262" s="38"/>
      <c r="J1262" s="38"/>
      <c r="K1262" s="37"/>
      <c r="L1262" s="37"/>
      <c r="M1262" s="100"/>
    </row>
    <row r="1263" spans="2:13" ht="15" x14ac:dyDescent="0.2">
      <c r="B1263" s="39" t="str">
        <f>IF($M$1="English",TitleTable!C$8,TitleTable!B$8)</f>
        <v>Water outlet</v>
      </c>
      <c r="C1263" s="162" t="s">
        <v>264</v>
      </c>
      <c r="D1263" s="101"/>
      <c r="E1263" s="40"/>
      <c r="F1263" s="40"/>
      <c r="G1263" s="40"/>
      <c r="H1263" s="40"/>
      <c r="I1263" s="40"/>
      <c r="J1263" s="40"/>
      <c r="K1263" s="40"/>
      <c r="L1263" s="40"/>
      <c r="M1263" s="102"/>
    </row>
    <row r="1264" spans="2:13" ht="15" x14ac:dyDescent="0.2">
      <c r="B1264" s="39" t="str">
        <f>IF($M$1="English",TitleTable!C$9,TitleTable!B$9)</f>
        <v>Gallary oil temperature</v>
      </c>
      <c r="C1264" s="161" t="s">
        <v>264</v>
      </c>
      <c r="D1264" s="101"/>
      <c r="E1264" s="40"/>
      <c r="F1264" s="40"/>
      <c r="G1264" s="41"/>
      <c r="H1264" s="40"/>
      <c r="I1264" s="40"/>
      <c r="J1264" s="40"/>
      <c r="K1264" s="40"/>
      <c r="L1264" s="40"/>
      <c r="M1264" s="102"/>
    </row>
    <row r="1265" spans="2:13" ht="15" thickBot="1" x14ac:dyDescent="0.25">
      <c r="B1265" s="42" t="str">
        <f>IF($M$1="English",TitleTable!C$10,TitleTable!B$10)</f>
        <v>Oil pressure</v>
      </c>
      <c r="C1265" s="49" t="s">
        <v>16</v>
      </c>
      <c r="D1265" s="103"/>
      <c r="E1265" s="43"/>
      <c r="F1265" s="43"/>
      <c r="G1265" s="43"/>
      <c r="H1265" s="43"/>
      <c r="I1265" s="44"/>
      <c r="J1265" s="44"/>
      <c r="K1265" s="43"/>
      <c r="L1265" s="43"/>
      <c r="M1265" s="104"/>
    </row>
    <row r="1266" spans="2:13" ht="15" x14ac:dyDescent="0.2">
      <c r="B1266" s="45" t="str">
        <f>IF($M$1="English",TitleTable!C$11,TitleTable!B$11)</f>
        <v>Room temperature</v>
      </c>
      <c r="C1266" s="161" t="s">
        <v>264</v>
      </c>
      <c r="D1266" s="105"/>
      <c r="E1266" s="46"/>
      <c r="F1266" s="46"/>
      <c r="G1266" s="46"/>
      <c r="H1266" s="46"/>
      <c r="I1266" s="46"/>
      <c r="J1266" s="46"/>
      <c r="K1266" s="46"/>
      <c r="L1266" s="46"/>
      <c r="M1266" s="106"/>
    </row>
    <row r="1267" spans="2:13" x14ac:dyDescent="0.2">
      <c r="B1267" s="39" t="str">
        <f>IF($M$1="English",TitleTable!C$12,TitleTable!B$12)</f>
        <v>Relative humidity</v>
      </c>
      <c r="C1267" s="47" t="s">
        <v>266</v>
      </c>
      <c r="D1267" s="107"/>
      <c r="E1267" s="48"/>
      <c r="F1267" s="48"/>
      <c r="G1267" s="48"/>
      <c r="H1267" s="48"/>
      <c r="I1267" s="48"/>
      <c r="J1267" s="48"/>
      <c r="K1267" s="48"/>
      <c r="L1267" s="48"/>
      <c r="M1267" s="108"/>
    </row>
    <row r="1268" spans="2:13" ht="15" thickBot="1" x14ac:dyDescent="0.25">
      <c r="B1268" s="42" t="str">
        <f>IF($M$1="English",TitleTable!C$13,TitleTable!B$13)</f>
        <v>Atmospheric pressure</v>
      </c>
      <c r="C1268" s="49" t="s">
        <v>18</v>
      </c>
      <c r="D1268" s="109"/>
      <c r="E1268" s="50"/>
      <c r="F1268" s="50"/>
      <c r="G1268" s="50"/>
      <c r="H1268" s="50"/>
      <c r="I1268" s="50"/>
      <c r="J1268" s="50"/>
      <c r="K1268" s="50"/>
      <c r="L1268" s="50"/>
      <c r="M1268" s="110"/>
    </row>
    <row r="1269" spans="2:13" ht="15" thickBot="1" x14ac:dyDescent="0.25">
      <c r="B1269" s="51" t="str">
        <f>IF($M$1="English",TitleTable!C$14,TitleTable!B$14)</f>
        <v>Absolute humidity</v>
      </c>
      <c r="C1269" s="97" t="s">
        <v>0</v>
      </c>
      <c r="D1269" s="111">
        <f>D1266+273.15</f>
        <v>273.14999999999998</v>
      </c>
      <c r="E1269" s="52">
        <f t="shared" ref="E1269:M1269" si="288">E1266+273.15</f>
        <v>273.14999999999998</v>
      </c>
      <c r="F1269" s="52">
        <f t="shared" si="288"/>
        <v>273.14999999999998</v>
      </c>
      <c r="G1269" s="52">
        <f t="shared" si="288"/>
        <v>273.14999999999998</v>
      </c>
      <c r="H1269" s="52">
        <f t="shared" si="288"/>
        <v>273.14999999999998</v>
      </c>
      <c r="I1269" s="52">
        <f t="shared" si="288"/>
        <v>273.14999999999998</v>
      </c>
      <c r="J1269" s="52">
        <f t="shared" si="288"/>
        <v>273.14999999999998</v>
      </c>
      <c r="K1269" s="52">
        <f t="shared" si="288"/>
        <v>273.14999999999998</v>
      </c>
      <c r="L1269" s="52">
        <f t="shared" si="288"/>
        <v>273.14999999999998</v>
      </c>
      <c r="M1269" s="112">
        <f t="shared" si="288"/>
        <v>273.14999999999998</v>
      </c>
    </row>
    <row r="1270" spans="2:13" ht="16.5" x14ac:dyDescent="0.2">
      <c r="B1270" s="53" t="str">
        <f>IF($M$1="English",TitleTable!C$15,TitleTable!B$15)</f>
        <v>Air density</v>
      </c>
      <c r="C1270" s="54" t="s">
        <v>267</v>
      </c>
      <c r="D1270" s="113" t="e">
        <f>(1.2931*273.15/(D1269))*(D1268/1013.25)*(1-0.378*(D1267/100)*(EXP(-6096.9385*(D1269)^-1+21.2409642-2.711193*10^-2*(D1269)+1.673952*10^-5*(D1269)^2+2.433502*LN((D1269))))/100/D1268)</f>
        <v>#DIV/0!</v>
      </c>
      <c r="E1270" s="55" t="e">
        <f t="shared" ref="E1270:M1270" si="289">(1.2931*273.15/(E1269))*(E1268/1013.25)*(1-0.378*(E1267/100)*(EXP(-6096.9385*(E1269)^-1+21.2409642-2.711193*10^-2*(E1269)+1.673952*10^-5*(E1269)^2+2.433502*LN((E1269))))/100/E1268)</f>
        <v>#DIV/0!</v>
      </c>
      <c r="F1270" s="55" t="e">
        <f t="shared" si="289"/>
        <v>#DIV/0!</v>
      </c>
      <c r="G1270" s="55" t="e">
        <f t="shared" si="289"/>
        <v>#DIV/0!</v>
      </c>
      <c r="H1270" s="55" t="e">
        <f t="shared" si="289"/>
        <v>#DIV/0!</v>
      </c>
      <c r="I1270" s="55" t="e">
        <f t="shared" si="289"/>
        <v>#DIV/0!</v>
      </c>
      <c r="J1270" s="55" t="e">
        <f t="shared" si="289"/>
        <v>#DIV/0!</v>
      </c>
      <c r="K1270" s="55" t="e">
        <f t="shared" si="289"/>
        <v>#DIV/0!</v>
      </c>
      <c r="L1270" s="55" t="e">
        <f t="shared" si="289"/>
        <v>#DIV/0!</v>
      </c>
      <c r="M1270" s="114" t="e">
        <f t="shared" si="289"/>
        <v>#DIV/0!</v>
      </c>
    </row>
    <row r="1271" spans="2:13" ht="15.75" thickBot="1" x14ac:dyDescent="0.2">
      <c r="B1271" s="56" t="str">
        <f>IF($M$1="English",TitleTable!C$16,TitleTable!B$16)</f>
        <v>Adjusted torque by air density</v>
      </c>
      <c r="C1271" s="98" t="s">
        <v>34</v>
      </c>
      <c r="D1271" s="115" t="e">
        <f t="shared" ref="D1271:M1271" si="290">((1.175-D1270)*IF(OR($K1260=80,$K1260="80℃"),D$8,D$7))+D1262</f>
        <v>#DIV/0!</v>
      </c>
      <c r="E1271" s="57" t="e">
        <f t="shared" si="290"/>
        <v>#DIV/0!</v>
      </c>
      <c r="F1271" s="57" t="e">
        <f t="shared" si="290"/>
        <v>#DIV/0!</v>
      </c>
      <c r="G1271" s="57" t="e">
        <f t="shared" si="290"/>
        <v>#DIV/0!</v>
      </c>
      <c r="H1271" s="57" t="e">
        <f t="shared" si="290"/>
        <v>#DIV/0!</v>
      </c>
      <c r="I1271" s="57" t="e">
        <f t="shared" si="290"/>
        <v>#DIV/0!</v>
      </c>
      <c r="J1271" s="57" t="e">
        <f t="shared" si="290"/>
        <v>#DIV/0!</v>
      </c>
      <c r="K1271" s="57" t="e">
        <f t="shared" si="290"/>
        <v>#DIV/0!</v>
      </c>
      <c r="L1271" s="57" t="e">
        <f t="shared" si="290"/>
        <v>#DIV/0!</v>
      </c>
      <c r="M1271" s="116" t="e">
        <f t="shared" si="290"/>
        <v>#DIV/0!</v>
      </c>
    </row>
    <row r="1272" spans="2:13" x14ac:dyDescent="0.2">
      <c r="B1272" s="11"/>
      <c r="C1272" s="11"/>
      <c r="D1272" s="11"/>
      <c r="E1272" s="11"/>
      <c r="F1272" s="11"/>
      <c r="G1272" s="11"/>
      <c r="H1272" s="11"/>
      <c r="I1272" s="11"/>
      <c r="J1272" s="11"/>
      <c r="K1272" s="11"/>
      <c r="L1272" s="11"/>
      <c r="M1272" s="11"/>
    </row>
    <row r="1273" spans="2:13" ht="15.75" thickBot="1" x14ac:dyDescent="0.3">
      <c r="B1273" s="9" t="s">
        <v>238</v>
      </c>
      <c r="C1273" s="26" t="str">
        <f>IF($M$1="English",TitleTable!C$5,TitleTable!B$5)</f>
        <v>Oil:</v>
      </c>
      <c r="D1273" s="28" t="str">
        <f>D1260</f>
        <v>JASO BC</v>
      </c>
      <c r="E1273" s="28"/>
      <c r="F1273" s="26" t="str">
        <f>IF($M$1="English",TitleTable!C$18,TitleTable!B$18)</f>
        <v>Date:</v>
      </c>
      <c r="G1273" s="29"/>
      <c r="H1273" s="30"/>
      <c r="I1273" s="26" t="str">
        <f>IF($M$1="English",TitleTable!C$21,TitleTable!B$21)</f>
        <v>Oil temperature</v>
      </c>
      <c r="K1273" s="27">
        <v>80</v>
      </c>
      <c r="L1273" s="94" t="s">
        <v>106</v>
      </c>
      <c r="M1273" s="31" t="str">
        <f>IF(OR(MAX(D1277:M1277)&gt;81,MIN(D1277:M1277)&lt;79),"O/Temp error","")</f>
        <v>O/Temp error</v>
      </c>
    </row>
    <row r="1274" spans="2:13" ht="15" thickBot="1" x14ac:dyDescent="0.25">
      <c r="B1274" s="58" t="str">
        <f>IF($M$1="English",TitleTable!C$6,TitleTable!B$6)</f>
        <v>Speed</v>
      </c>
      <c r="C1274" s="117" t="s">
        <v>35</v>
      </c>
      <c r="D1274" s="59">
        <v>650</v>
      </c>
      <c r="E1274" s="60">
        <v>800</v>
      </c>
      <c r="F1274" s="60">
        <v>1000</v>
      </c>
      <c r="G1274" s="60">
        <v>1200</v>
      </c>
      <c r="H1274" s="60">
        <v>1400</v>
      </c>
      <c r="I1274" s="60">
        <v>1600</v>
      </c>
      <c r="J1274" s="60">
        <v>1800</v>
      </c>
      <c r="K1274" s="60">
        <v>2000</v>
      </c>
      <c r="L1274" s="60">
        <v>2400</v>
      </c>
      <c r="M1274" s="61">
        <v>2800</v>
      </c>
    </row>
    <row r="1275" spans="2:13" x14ac:dyDescent="0.2">
      <c r="B1275" s="62" t="str">
        <f>IF($M$1="English",TitleTable!C$7,TitleTable!B$7)</f>
        <v>Torque</v>
      </c>
      <c r="C1275" s="118" t="s">
        <v>268</v>
      </c>
      <c r="D1275" s="99"/>
      <c r="E1275" s="38"/>
      <c r="F1275" s="38"/>
      <c r="G1275" s="38"/>
      <c r="H1275" s="38"/>
      <c r="I1275" s="38"/>
      <c r="J1275" s="38"/>
      <c r="K1275" s="37"/>
      <c r="L1275" s="37"/>
      <c r="M1275" s="100"/>
    </row>
    <row r="1276" spans="2:13" x14ac:dyDescent="0.2">
      <c r="B1276" s="63" t="str">
        <f>IF($M$1="English",TitleTable!C$8,TitleTable!B$8)</f>
        <v>Water outlet</v>
      </c>
      <c r="C1276" s="67" t="s">
        <v>263</v>
      </c>
      <c r="D1276" s="101"/>
      <c r="E1276" s="40"/>
      <c r="F1276" s="40"/>
      <c r="G1276" s="40"/>
      <c r="H1276" s="40"/>
      <c r="I1276" s="40"/>
      <c r="J1276" s="40"/>
      <c r="K1276" s="40"/>
      <c r="L1276" s="40"/>
      <c r="M1276" s="102"/>
    </row>
    <row r="1277" spans="2:13" x14ac:dyDescent="0.2">
      <c r="B1277" s="63" t="str">
        <f>IF($M$1="English",TitleTable!C$9,TitleTable!B$9)</f>
        <v>Gallary oil temperature</v>
      </c>
      <c r="C1277" s="67" t="s">
        <v>263</v>
      </c>
      <c r="D1277" s="101"/>
      <c r="E1277" s="40"/>
      <c r="F1277" s="40"/>
      <c r="G1277" s="41"/>
      <c r="H1277" s="40"/>
      <c r="I1277" s="40"/>
      <c r="J1277" s="40"/>
      <c r="K1277" s="40"/>
      <c r="L1277" s="40"/>
      <c r="M1277" s="102"/>
    </row>
    <row r="1278" spans="2:13" ht="15" thickBot="1" x14ac:dyDescent="0.25">
      <c r="B1278" s="64" t="str">
        <f>IF($M$1="English",TitleTable!C$10,TitleTable!B$10)</f>
        <v>Oil pressure</v>
      </c>
      <c r="C1278" s="68" t="s">
        <v>15</v>
      </c>
      <c r="D1278" s="103"/>
      <c r="E1278" s="43"/>
      <c r="F1278" s="43"/>
      <c r="G1278" s="43"/>
      <c r="H1278" s="43"/>
      <c r="I1278" s="44"/>
      <c r="J1278" s="44"/>
      <c r="K1278" s="43"/>
      <c r="L1278" s="43"/>
      <c r="M1278" s="104"/>
    </row>
    <row r="1279" spans="2:13" x14ac:dyDescent="0.2">
      <c r="B1279" s="65" t="str">
        <f>IF($M$1="English",TitleTable!C$11,TitleTable!B$11)</f>
        <v>Room temperature</v>
      </c>
      <c r="C1279" s="66" t="s">
        <v>263</v>
      </c>
      <c r="D1279" s="105"/>
      <c r="E1279" s="46"/>
      <c r="F1279" s="46"/>
      <c r="G1279" s="46"/>
      <c r="H1279" s="46"/>
      <c r="I1279" s="46"/>
      <c r="J1279" s="46"/>
      <c r="K1279" s="46"/>
      <c r="L1279" s="46"/>
      <c r="M1279" s="106"/>
    </row>
    <row r="1280" spans="2:13" x14ac:dyDescent="0.2">
      <c r="B1280" s="63" t="str">
        <f>IF($M$1="English",TitleTable!C$12,TitleTable!B$12)</f>
        <v>Relative humidity</v>
      </c>
      <c r="C1280" s="67" t="s">
        <v>265</v>
      </c>
      <c r="D1280" s="107"/>
      <c r="E1280" s="48"/>
      <c r="F1280" s="48"/>
      <c r="G1280" s="48"/>
      <c r="H1280" s="48"/>
      <c r="I1280" s="48"/>
      <c r="J1280" s="48"/>
      <c r="K1280" s="48"/>
      <c r="L1280" s="48"/>
      <c r="M1280" s="108"/>
    </row>
    <row r="1281" spans="2:13" ht="15" thickBot="1" x14ac:dyDescent="0.25">
      <c r="B1281" s="64" t="str">
        <f>IF($M$1="English",TitleTable!C$13,TitleTable!B$13)</f>
        <v>Atmospheric pressure</v>
      </c>
      <c r="C1281" s="68" t="s">
        <v>17</v>
      </c>
      <c r="D1281" s="109"/>
      <c r="E1281" s="50"/>
      <c r="F1281" s="50"/>
      <c r="G1281" s="50"/>
      <c r="H1281" s="50"/>
      <c r="I1281" s="50"/>
      <c r="J1281" s="50"/>
      <c r="K1281" s="50"/>
      <c r="L1281" s="50"/>
      <c r="M1281" s="110"/>
    </row>
    <row r="1282" spans="2:13" ht="15" thickBot="1" x14ac:dyDescent="0.25">
      <c r="B1282" s="51" t="str">
        <f>IF($M$1="English",TitleTable!C$14,TitleTable!B$14)</f>
        <v>Absolute humidity</v>
      </c>
      <c r="C1282" s="97" t="s">
        <v>19</v>
      </c>
      <c r="D1282" s="111">
        <f>D1279+273.15</f>
        <v>273.14999999999998</v>
      </c>
      <c r="E1282" s="52">
        <f t="shared" ref="E1282:M1282" si="291">E1279+273.15</f>
        <v>273.14999999999998</v>
      </c>
      <c r="F1282" s="52">
        <f t="shared" si="291"/>
        <v>273.14999999999998</v>
      </c>
      <c r="G1282" s="52">
        <f t="shared" si="291"/>
        <v>273.14999999999998</v>
      </c>
      <c r="H1282" s="52">
        <f t="shared" si="291"/>
        <v>273.14999999999998</v>
      </c>
      <c r="I1282" s="52">
        <f t="shared" si="291"/>
        <v>273.14999999999998</v>
      </c>
      <c r="J1282" s="52">
        <f t="shared" si="291"/>
        <v>273.14999999999998</v>
      </c>
      <c r="K1282" s="52">
        <f t="shared" si="291"/>
        <v>273.14999999999998</v>
      </c>
      <c r="L1282" s="52">
        <f t="shared" si="291"/>
        <v>273.14999999999998</v>
      </c>
      <c r="M1282" s="112">
        <f t="shared" si="291"/>
        <v>273.14999999999998</v>
      </c>
    </row>
    <row r="1283" spans="2:13" ht="16.5" x14ac:dyDescent="0.2">
      <c r="B1283" s="53" t="str">
        <f>IF($M$1="English",TitleTable!C$15,TitleTable!B$15)</f>
        <v>Air density</v>
      </c>
      <c r="C1283" s="54" t="s">
        <v>269</v>
      </c>
      <c r="D1283" s="113" t="e">
        <f>(1.2931*273.15/(D1282))*(D1281/1013.25)*(1-0.378*(D1280/100)*(EXP(-6096.9385*(D1282)^-1+21.2409642-2.711193*10^-2*(D1282)+1.673952*10^-5*(D1282)^2+2.433502*LN((D1282))))/100/D1281)</f>
        <v>#DIV/0!</v>
      </c>
      <c r="E1283" s="55" t="e">
        <f t="shared" ref="E1283:M1283" si="292">(1.2931*273.15/(E1282))*(E1281/1013.25)*(1-0.378*(E1280/100)*(EXP(-6096.9385*(E1282)^-1+21.2409642-2.711193*10^-2*(E1282)+1.673952*10^-5*(E1282)^2+2.433502*LN((E1282))))/100/E1281)</f>
        <v>#DIV/0!</v>
      </c>
      <c r="F1283" s="55" t="e">
        <f t="shared" si="292"/>
        <v>#DIV/0!</v>
      </c>
      <c r="G1283" s="55" t="e">
        <f t="shared" si="292"/>
        <v>#DIV/0!</v>
      </c>
      <c r="H1283" s="55" t="e">
        <f t="shared" si="292"/>
        <v>#DIV/0!</v>
      </c>
      <c r="I1283" s="55" t="e">
        <f t="shared" si="292"/>
        <v>#DIV/0!</v>
      </c>
      <c r="J1283" s="55" t="e">
        <f t="shared" si="292"/>
        <v>#DIV/0!</v>
      </c>
      <c r="K1283" s="55" t="e">
        <f t="shared" si="292"/>
        <v>#DIV/0!</v>
      </c>
      <c r="L1283" s="55" t="e">
        <f t="shared" si="292"/>
        <v>#DIV/0!</v>
      </c>
      <c r="M1283" s="114" t="e">
        <f t="shared" si="292"/>
        <v>#DIV/0!</v>
      </c>
    </row>
    <row r="1284" spans="2:13" ht="15.75" thickBot="1" x14ac:dyDescent="0.2">
      <c r="B1284" s="56" t="str">
        <f>IF($M$1="English",TitleTable!C$16,TitleTable!B$16)</f>
        <v>Adjusted torque by air density</v>
      </c>
      <c r="C1284" s="98" t="s">
        <v>34</v>
      </c>
      <c r="D1284" s="115" t="e">
        <f t="shared" ref="D1284:M1284" si="293">((1.175-D1283)*IF(OR($K1273=80,$K1273="80℃"),D$8,D$7))+D1275</f>
        <v>#DIV/0!</v>
      </c>
      <c r="E1284" s="57" t="e">
        <f t="shared" si="293"/>
        <v>#DIV/0!</v>
      </c>
      <c r="F1284" s="57" t="e">
        <f t="shared" si="293"/>
        <v>#DIV/0!</v>
      </c>
      <c r="G1284" s="57" t="e">
        <f t="shared" si="293"/>
        <v>#DIV/0!</v>
      </c>
      <c r="H1284" s="57" t="e">
        <f t="shared" si="293"/>
        <v>#DIV/0!</v>
      </c>
      <c r="I1284" s="57" t="e">
        <f t="shared" si="293"/>
        <v>#DIV/0!</v>
      </c>
      <c r="J1284" s="57" t="e">
        <f t="shared" si="293"/>
        <v>#DIV/0!</v>
      </c>
      <c r="K1284" s="57" t="e">
        <f t="shared" si="293"/>
        <v>#DIV/0!</v>
      </c>
      <c r="L1284" s="57" t="e">
        <f t="shared" si="293"/>
        <v>#DIV/0!</v>
      </c>
      <c r="M1284" s="116" t="e">
        <f t="shared" si="293"/>
        <v>#DIV/0!</v>
      </c>
    </row>
    <row r="1286" spans="2:13" ht="15.75" thickBot="1" x14ac:dyDescent="0.3">
      <c r="B1286" s="9" t="s">
        <v>240</v>
      </c>
      <c r="C1286" s="26" t="str">
        <f>IF($M$1="English",TitleTable!C$5,TitleTable!B$5)</f>
        <v>Oil:</v>
      </c>
      <c r="D1286" s="78"/>
      <c r="E1286" s="28"/>
      <c r="F1286" s="26" t="str">
        <f>IF($M$1="English",TitleTable!C$18,TitleTable!B$18)</f>
        <v>Date:</v>
      </c>
      <c r="G1286" s="168"/>
      <c r="H1286" s="30"/>
      <c r="I1286" s="26" t="str">
        <f>IF($M$1="English",TitleTable!C$21,TitleTable!B$21)</f>
        <v>Oil temperature</v>
      </c>
      <c r="K1286" s="27">
        <v>50</v>
      </c>
      <c r="L1286" s="94" t="s">
        <v>106</v>
      </c>
      <c r="M1286" s="31" t="str">
        <f>IF(OR(MAX(D1290:M1290)&gt;51,MIN(D1290:M1290)&lt;49),"O/Temp error","")</f>
        <v>O/Temp error</v>
      </c>
    </row>
    <row r="1287" spans="2:13" ht="15" thickBot="1" x14ac:dyDescent="0.25">
      <c r="B1287" s="32" t="str">
        <f>IF($M$1="English",TitleTable!C$6,TitleTable!B$6)</f>
        <v>Speed</v>
      </c>
      <c r="C1287" s="95" t="s">
        <v>36</v>
      </c>
      <c r="D1287" s="33">
        <v>650</v>
      </c>
      <c r="E1287" s="34">
        <v>800</v>
      </c>
      <c r="F1287" s="34">
        <v>1000</v>
      </c>
      <c r="G1287" s="34">
        <v>1200</v>
      </c>
      <c r="H1287" s="34">
        <v>1400</v>
      </c>
      <c r="I1287" s="34">
        <v>1600</v>
      </c>
      <c r="J1287" s="34">
        <v>1800</v>
      </c>
      <c r="K1287" s="34">
        <v>2000</v>
      </c>
      <c r="L1287" s="34">
        <v>2400</v>
      </c>
      <c r="M1287" s="35">
        <v>2800</v>
      </c>
    </row>
    <row r="1288" spans="2:13" x14ac:dyDescent="0.2">
      <c r="B1288" s="36" t="str">
        <f>IF($M$1="English",TitleTable!C$7,TitleTable!B$7)</f>
        <v>Torque</v>
      </c>
      <c r="C1288" s="96" t="s">
        <v>268</v>
      </c>
      <c r="D1288" s="99"/>
      <c r="E1288" s="38"/>
      <c r="F1288" s="38"/>
      <c r="G1288" s="38"/>
      <c r="H1288" s="38"/>
      <c r="I1288" s="38"/>
      <c r="J1288" s="38"/>
      <c r="K1288" s="37"/>
      <c r="L1288" s="37"/>
      <c r="M1288" s="100"/>
    </row>
    <row r="1289" spans="2:13" ht="15" x14ac:dyDescent="0.2">
      <c r="B1289" s="39" t="str">
        <f>IF($M$1="English",TitleTable!C$8,TitleTable!B$8)</f>
        <v>Water outlet</v>
      </c>
      <c r="C1289" s="162" t="s">
        <v>264</v>
      </c>
      <c r="D1289" s="101"/>
      <c r="E1289" s="40"/>
      <c r="F1289" s="40"/>
      <c r="G1289" s="40"/>
      <c r="H1289" s="40"/>
      <c r="I1289" s="40"/>
      <c r="J1289" s="40"/>
      <c r="K1289" s="40"/>
      <c r="L1289" s="40"/>
      <c r="M1289" s="102"/>
    </row>
    <row r="1290" spans="2:13" ht="15" x14ac:dyDescent="0.2">
      <c r="B1290" s="39" t="str">
        <f>IF($M$1="English",TitleTable!C$9,TitleTable!B$9)</f>
        <v>Gallary oil temperature</v>
      </c>
      <c r="C1290" s="161" t="s">
        <v>264</v>
      </c>
      <c r="D1290" s="101"/>
      <c r="E1290" s="40"/>
      <c r="F1290" s="40"/>
      <c r="G1290" s="41"/>
      <c r="H1290" s="40"/>
      <c r="I1290" s="40"/>
      <c r="J1290" s="40"/>
      <c r="K1290" s="40"/>
      <c r="L1290" s="40"/>
      <c r="M1290" s="102"/>
    </row>
    <row r="1291" spans="2:13" ht="15" thickBot="1" x14ac:dyDescent="0.25">
      <c r="B1291" s="42" t="str">
        <f>IF($M$1="English",TitleTable!C$10,TitleTable!B$10)</f>
        <v>Oil pressure</v>
      </c>
      <c r="C1291" s="49" t="s">
        <v>16</v>
      </c>
      <c r="D1291" s="103"/>
      <c r="E1291" s="43"/>
      <c r="F1291" s="43"/>
      <c r="G1291" s="43"/>
      <c r="H1291" s="43"/>
      <c r="I1291" s="44"/>
      <c r="J1291" s="44"/>
      <c r="K1291" s="43"/>
      <c r="L1291" s="43"/>
      <c r="M1291" s="104"/>
    </row>
    <row r="1292" spans="2:13" ht="15" x14ac:dyDescent="0.2">
      <c r="B1292" s="45" t="str">
        <f>IF($M$1="English",TitleTable!C$11,TitleTable!B$11)</f>
        <v>Room temperature</v>
      </c>
      <c r="C1292" s="161" t="s">
        <v>264</v>
      </c>
      <c r="D1292" s="105"/>
      <c r="E1292" s="46"/>
      <c r="F1292" s="46"/>
      <c r="G1292" s="46"/>
      <c r="H1292" s="46"/>
      <c r="I1292" s="46"/>
      <c r="J1292" s="46"/>
      <c r="K1292" s="46"/>
      <c r="L1292" s="46"/>
      <c r="M1292" s="106"/>
    </row>
    <row r="1293" spans="2:13" x14ac:dyDescent="0.2">
      <c r="B1293" s="39" t="str">
        <f>IF($M$1="English",TitleTable!C$12,TitleTable!B$12)</f>
        <v>Relative humidity</v>
      </c>
      <c r="C1293" s="47" t="s">
        <v>266</v>
      </c>
      <c r="D1293" s="107"/>
      <c r="E1293" s="48"/>
      <c r="F1293" s="48"/>
      <c r="G1293" s="48"/>
      <c r="H1293" s="48"/>
      <c r="I1293" s="48"/>
      <c r="J1293" s="48"/>
      <c r="K1293" s="48"/>
      <c r="L1293" s="48"/>
      <c r="M1293" s="108"/>
    </row>
    <row r="1294" spans="2:13" ht="15" thickBot="1" x14ac:dyDescent="0.25">
      <c r="B1294" s="42" t="str">
        <f>IF($M$1="English",TitleTable!C$13,TitleTable!B$13)</f>
        <v>Atmospheric pressure</v>
      </c>
      <c r="C1294" s="49" t="s">
        <v>18</v>
      </c>
      <c r="D1294" s="109"/>
      <c r="E1294" s="50"/>
      <c r="F1294" s="50"/>
      <c r="G1294" s="50"/>
      <c r="H1294" s="50"/>
      <c r="I1294" s="50"/>
      <c r="J1294" s="50"/>
      <c r="K1294" s="50"/>
      <c r="L1294" s="50"/>
      <c r="M1294" s="110"/>
    </row>
    <row r="1295" spans="2:13" ht="15" thickBot="1" x14ac:dyDescent="0.25">
      <c r="B1295" s="51" t="str">
        <f>IF($M$1="English",TitleTable!C$14,TitleTable!B$14)</f>
        <v>Absolute humidity</v>
      </c>
      <c r="C1295" s="97" t="s">
        <v>0</v>
      </c>
      <c r="D1295" s="111">
        <f>D1292+273.15</f>
        <v>273.14999999999998</v>
      </c>
      <c r="E1295" s="52">
        <f t="shared" ref="E1295:M1295" si="294">E1292+273.15</f>
        <v>273.14999999999998</v>
      </c>
      <c r="F1295" s="52">
        <f t="shared" si="294"/>
        <v>273.14999999999998</v>
      </c>
      <c r="G1295" s="52">
        <f t="shared" si="294"/>
        <v>273.14999999999998</v>
      </c>
      <c r="H1295" s="52">
        <f t="shared" si="294"/>
        <v>273.14999999999998</v>
      </c>
      <c r="I1295" s="52">
        <f t="shared" si="294"/>
        <v>273.14999999999998</v>
      </c>
      <c r="J1295" s="52">
        <f t="shared" si="294"/>
        <v>273.14999999999998</v>
      </c>
      <c r="K1295" s="52">
        <f t="shared" si="294"/>
        <v>273.14999999999998</v>
      </c>
      <c r="L1295" s="52">
        <f t="shared" si="294"/>
        <v>273.14999999999998</v>
      </c>
      <c r="M1295" s="112">
        <f t="shared" si="294"/>
        <v>273.14999999999998</v>
      </c>
    </row>
    <row r="1296" spans="2:13" ht="16.5" x14ac:dyDescent="0.2">
      <c r="B1296" s="53" t="str">
        <f>IF($M$1="English",TitleTable!C$15,TitleTable!B$15)</f>
        <v>Air density</v>
      </c>
      <c r="C1296" s="54" t="s">
        <v>267</v>
      </c>
      <c r="D1296" s="113" t="e">
        <f>(1.2931*273.15/(D1295))*(D1294/1013.25)*(1-0.378*(D1293/100)*(EXP(-6096.9385*(D1295)^-1+21.2409642-2.711193*10^-2*(D1295)+1.673952*10^-5*(D1295)^2+2.433502*LN((D1295))))/100/D1294)</f>
        <v>#DIV/0!</v>
      </c>
      <c r="E1296" s="55" t="e">
        <f t="shared" ref="E1296:M1296" si="295">(1.2931*273.15/(E1295))*(E1294/1013.25)*(1-0.378*(E1293/100)*(EXP(-6096.9385*(E1295)^-1+21.2409642-2.711193*10^-2*(E1295)+1.673952*10^-5*(E1295)^2+2.433502*LN((E1295))))/100/E1294)</f>
        <v>#DIV/0!</v>
      </c>
      <c r="F1296" s="55" t="e">
        <f t="shared" si="295"/>
        <v>#DIV/0!</v>
      </c>
      <c r="G1296" s="55" t="e">
        <f t="shared" si="295"/>
        <v>#DIV/0!</v>
      </c>
      <c r="H1296" s="55" t="e">
        <f t="shared" si="295"/>
        <v>#DIV/0!</v>
      </c>
      <c r="I1296" s="55" t="e">
        <f t="shared" si="295"/>
        <v>#DIV/0!</v>
      </c>
      <c r="J1296" s="55" t="e">
        <f t="shared" si="295"/>
        <v>#DIV/0!</v>
      </c>
      <c r="K1296" s="55" t="e">
        <f t="shared" si="295"/>
        <v>#DIV/0!</v>
      </c>
      <c r="L1296" s="55" t="e">
        <f t="shared" si="295"/>
        <v>#DIV/0!</v>
      </c>
      <c r="M1296" s="114" t="e">
        <f t="shared" si="295"/>
        <v>#DIV/0!</v>
      </c>
    </row>
    <row r="1297" spans="2:13" ht="15.75" thickBot="1" x14ac:dyDescent="0.2">
      <c r="B1297" s="56" t="str">
        <f>IF($M$1="English",TitleTable!C$16,TitleTable!B$16)</f>
        <v>Adjusted torque by air density</v>
      </c>
      <c r="C1297" s="98" t="s">
        <v>34</v>
      </c>
      <c r="D1297" s="115" t="e">
        <f t="shared" ref="D1297:M1297" si="296">((1.175-D1296)*IF(OR($K1286=80,$K1286="80℃"),D$8,D$7))+D1288</f>
        <v>#DIV/0!</v>
      </c>
      <c r="E1297" s="57" t="e">
        <f t="shared" si="296"/>
        <v>#DIV/0!</v>
      </c>
      <c r="F1297" s="57" t="e">
        <f t="shared" si="296"/>
        <v>#DIV/0!</v>
      </c>
      <c r="G1297" s="57" t="e">
        <f t="shared" si="296"/>
        <v>#DIV/0!</v>
      </c>
      <c r="H1297" s="57" t="e">
        <f t="shared" si="296"/>
        <v>#DIV/0!</v>
      </c>
      <c r="I1297" s="57" t="e">
        <f t="shared" si="296"/>
        <v>#DIV/0!</v>
      </c>
      <c r="J1297" s="57" t="e">
        <f t="shared" si="296"/>
        <v>#DIV/0!</v>
      </c>
      <c r="K1297" s="57" t="e">
        <f t="shared" si="296"/>
        <v>#DIV/0!</v>
      </c>
      <c r="L1297" s="57" t="e">
        <f t="shared" si="296"/>
        <v>#DIV/0!</v>
      </c>
      <c r="M1297" s="116" t="e">
        <f t="shared" si="296"/>
        <v>#DIV/0!</v>
      </c>
    </row>
    <row r="1298" spans="2:13" x14ac:dyDescent="0.2">
      <c r="B1298" s="11"/>
      <c r="C1298" s="11"/>
      <c r="D1298" s="11"/>
      <c r="E1298" s="11"/>
      <c r="F1298" s="11"/>
      <c r="G1298" s="11"/>
      <c r="H1298" s="11"/>
      <c r="I1298" s="11"/>
      <c r="J1298" s="11"/>
      <c r="K1298" s="11"/>
      <c r="L1298" s="11"/>
      <c r="M1298" s="11"/>
    </row>
    <row r="1299" spans="2:13" ht="15.75" thickBot="1" x14ac:dyDescent="0.3">
      <c r="B1299" s="9" t="s">
        <v>242</v>
      </c>
      <c r="C1299" s="26" t="str">
        <f>IF($M$1="English",TitleTable!C$5,TitleTable!B$5)</f>
        <v>Oil:</v>
      </c>
      <c r="D1299" s="28">
        <f>D1286</f>
        <v>0</v>
      </c>
      <c r="E1299" s="28"/>
      <c r="F1299" s="26" t="str">
        <f>IF($M$1="English",TitleTable!C$18,TitleTable!B$18)</f>
        <v>Date:</v>
      </c>
      <c r="G1299" s="168"/>
      <c r="H1299" s="30"/>
      <c r="I1299" s="26" t="str">
        <f>IF($M$1="English",TitleTable!C$21,TitleTable!B$21)</f>
        <v>Oil temperature</v>
      </c>
      <c r="K1299" s="27">
        <v>80</v>
      </c>
      <c r="L1299" s="94" t="s">
        <v>106</v>
      </c>
      <c r="M1299" s="31" t="str">
        <f>IF(OR(MAX(D1303:M1303)&gt;81,MIN(D1303:M1303)&lt;79),"O/Temp error","")</f>
        <v>O/Temp error</v>
      </c>
    </row>
    <row r="1300" spans="2:13" ht="15" thickBot="1" x14ac:dyDescent="0.25">
      <c r="B1300" s="58" t="str">
        <f>IF($M$1="English",TitleTable!C$6,TitleTable!B$6)</f>
        <v>Speed</v>
      </c>
      <c r="C1300" s="117" t="s">
        <v>35</v>
      </c>
      <c r="D1300" s="59">
        <v>650</v>
      </c>
      <c r="E1300" s="60">
        <v>800</v>
      </c>
      <c r="F1300" s="60">
        <v>1000</v>
      </c>
      <c r="G1300" s="60">
        <v>1200</v>
      </c>
      <c r="H1300" s="60">
        <v>1400</v>
      </c>
      <c r="I1300" s="60">
        <v>1600</v>
      </c>
      <c r="J1300" s="60">
        <v>1800</v>
      </c>
      <c r="K1300" s="60">
        <v>2000</v>
      </c>
      <c r="L1300" s="60">
        <v>2400</v>
      </c>
      <c r="M1300" s="61">
        <v>2800</v>
      </c>
    </row>
    <row r="1301" spans="2:13" x14ac:dyDescent="0.2">
      <c r="B1301" s="62" t="str">
        <f>IF($M$1="English",TitleTable!C$7,TitleTable!B$7)</f>
        <v>Torque</v>
      </c>
      <c r="C1301" s="118" t="s">
        <v>268</v>
      </c>
      <c r="D1301" s="99"/>
      <c r="E1301" s="38"/>
      <c r="F1301" s="38"/>
      <c r="G1301" s="38"/>
      <c r="H1301" s="38"/>
      <c r="I1301" s="38"/>
      <c r="J1301" s="38"/>
      <c r="K1301" s="37"/>
      <c r="L1301" s="37"/>
      <c r="M1301" s="100"/>
    </row>
    <row r="1302" spans="2:13" x14ac:dyDescent="0.2">
      <c r="B1302" s="63" t="str">
        <f>IF($M$1="English",TitleTable!C$8,TitleTable!B$8)</f>
        <v>Water outlet</v>
      </c>
      <c r="C1302" s="67" t="s">
        <v>263</v>
      </c>
      <c r="D1302" s="101"/>
      <c r="E1302" s="40"/>
      <c r="F1302" s="40"/>
      <c r="G1302" s="40"/>
      <c r="H1302" s="40"/>
      <c r="I1302" s="40"/>
      <c r="J1302" s="40"/>
      <c r="K1302" s="40"/>
      <c r="L1302" s="40"/>
      <c r="M1302" s="102"/>
    </row>
    <row r="1303" spans="2:13" x14ac:dyDescent="0.2">
      <c r="B1303" s="63" t="str">
        <f>IF($M$1="English",TitleTable!C$9,TitleTable!B$9)</f>
        <v>Gallary oil temperature</v>
      </c>
      <c r="C1303" s="67" t="s">
        <v>263</v>
      </c>
      <c r="D1303" s="101"/>
      <c r="E1303" s="40"/>
      <c r="F1303" s="40"/>
      <c r="G1303" s="41"/>
      <c r="H1303" s="40"/>
      <c r="I1303" s="40"/>
      <c r="J1303" s="40"/>
      <c r="K1303" s="40"/>
      <c r="L1303" s="40"/>
      <c r="M1303" s="102"/>
    </row>
    <row r="1304" spans="2:13" ht="15" thickBot="1" x14ac:dyDescent="0.25">
      <c r="B1304" s="64" t="str">
        <f>IF($M$1="English",TitleTable!C$10,TitleTable!B$10)</f>
        <v>Oil pressure</v>
      </c>
      <c r="C1304" s="68" t="s">
        <v>15</v>
      </c>
      <c r="D1304" s="103"/>
      <c r="E1304" s="43"/>
      <c r="F1304" s="43"/>
      <c r="G1304" s="43"/>
      <c r="H1304" s="43"/>
      <c r="I1304" s="44"/>
      <c r="J1304" s="44"/>
      <c r="K1304" s="43"/>
      <c r="L1304" s="43"/>
      <c r="M1304" s="104"/>
    </row>
    <row r="1305" spans="2:13" x14ac:dyDescent="0.2">
      <c r="B1305" s="65" t="str">
        <f>IF($M$1="English",TitleTable!C$11,TitleTable!B$11)</f>
        <v>Room temperature</v>
      </c>
      <c r="C1305" s="66" t="s">
        <v>263</v>
      </c>
      <c r="D1305" s="105"/>
      <c r="E1305" s="46"/>
      <c r="F1305" s="46"/>
      <c r="G1305" s="46"/>
      <c r="H1305" s="46"/>
      <c r="I1305" s="46"/>
      <c r="J1305" s="46"/>
      <c r="K1305" s="46"/>
      <c r="L1305" s="46"/>
      <c r="M1305" s="106"/>
    </row>
    <row r="1306" spans="2:13" x14ac:dyDescent="0.2">
      <c r="B1306" s="63" t="str">
        <f>IF($M$1="English",TitleTable!C$12,TitleTable!B$12)</f>
        <v>Relative humidity</v>
      </c>
      <c r="C1306" s="67" t="s">
        <v>265</v>
      </c>
      <c r="D1306" s="107"/>
      <c r="E1306" s="48"/>
      <c r="F1306" s="48"/>
      <c r="G1306" s="48"/>
      <c r="H1306" s="48"/>
      <c r="I1306" s="48"/>
      <c r="J1306" s="48"/>
      <c r="K1306" s="48"/>
      <c r="L1306" s="48"/>
      <c r="M1306" s="108"/>
    </row>
    <row r="1307" spans="2:13" ht="15" thickBot="1" x14ac:dyDescent="0.25">
      <c r="B1307" s="64" t="str">
        <f>IF($M$1="English",TitleTable!C$13,TitleTable!B$13)</f>
        <v>Atmospheric pressure</v>
      </c>
      <c r="C1307" s="68" t="s">
        <v>17</v>
      </c>
      <c r="D1307" s="109"/>
      <c r="E1307" s="50"/>
      <c r="F1307" s="50"/>
      <c r="G1307" s="50"/>
      <c r="H1307" s="50"/>
      <c r="I1307" s="50"/>
      <c r="J1307" s="50"/>
      <c r="K1307" s="50"/>
      <c r="L1307" s="50"/>
      <c r="M1307" s="110"/>
    </row>
    <row r="1308" spans="2:13" ht="15" thickBot="1" x14ac:dyDescent="0.25">
      <c r="B1308" s="51" t="str">
        <f>IF($M$1="English",TitleTable!C$14,TitleTable!B$14)</f>
        <v>Absolute humidity</v>
      </c>
      <c r="C1308" s="97" t="s">
        <v>19</v>
      </c>
      <c r="D1308" s="111">
        <f>D1305+273.15</f>
        <v>273.14999999999998</v>
      </c>
      <c r="E1308" s="52">
        <f t="shared" ref="E1308:M1308" si="297">E1305+273.15</f>
        <v>273.14999999999998</v>
      </c>
      <c r="F1308" s="52">
        <f t="shared" si="297"/>
        <v>273.14999999999998</v>
      </c>
      <c r="G1308" s="52">
        <f t="shared" si="297"/>
        <v>273.14999999999998</v>
      </c>
      <c r="H1308" s="52">
        <f t="shared" si="297"/>
        <v>273.14999999999998</v>
      </c>
      <c r="I1308" s="52">
        <f t="shared" si="297"/>
        <v>273.14999999999998</v>
      </c>
      <c r="J1308" s="52">
        <f t="shared" si="297"/>
        <v>273.14999999999998</v>
      </c>
      <c r="K1308" s="52">
        <f t="shared" si="297"/>
        <v>273.14999999999998</v>
      </c>
      <c r="L1308" s="52">
        <f t="shared" si="297"/>
        <v>273.14999999999998</v>
      </c>
      <c r="M1308" s="112">
        <f t="shared" si="297"/>
        <v>273.14999999999998</v>
      </c>
    </row>
    <row r="1309" spans="2:13" ht="16.5" x14ac:dyDescent="0.2">
      <c r="B1309" s="53" t="str">
        <f>IF($M$1="English",TitleTable!C$15,TitleTable!B$15)</f>
        <v>Air density</v>
      </c>
      <c r="C1309" s="54" t="s">
        <v>269</v>
      </c>
      <c r="D1309" s="113" t="e">
        <f>(1.2931*273.15/(D1308))*(D1307/1013.25)*(1-0.378*(D1306/100)*(EXP(-6096.9385*(D1308)^-1+21.2409642-2.711193*10^-2*(D1308)+1.673952*10^-5*(D1308)^2+2.433502*LN((D1308))))/100/D1307)</f>
        <v>#DIV/0!</v>
      </c>
      <c r="E1309" s="55" t="e">
        <f t="shared" ref="E1309:M1309" si="298">(1.2931*273.15/(E1308))*(E1307/1013.25)*(1-0.378*(E1306/100)*(EXP(-6096.9385*(E1308)^-1+21.2409642-2.711193*10^-2*(E1308)+1.673952*10^-5*(E1308)^2+2.433502*LN((E1308))))/100/E1307)</f>
        <v>#DIV/0!</v>
      </c>
      <c r="F1309" s="55" t="e">
        <f t="shared" si="298"/>
        <v>#DIV/0!</v>
      </c>
      <c r="G1309" s="55" t="e">
        <f t="shared" si="298"/>
        <v>#DIV/0!</v>
      </c>
      <c r="H1309" s="55" t="e">
        <f t="shared" si="298"/>
        <v>#DIV/0!</v>
      </c>
      <c r="I1309" s="55" t="e">
        <f t="shared" si="298"/>
        <v>#DIV/0!</v>
      </c>
      <c r="J1309" s="55" t="e">
        <f t="shared" si="298"/>
        <v>#DIV/0!</v>
      </c>
      <c r="K1309" s="55" t="e">
        <f t="shared" si="298"/>
        <v>#DIV/0!</v>
      </c>
      <c r="L1309" s="55" t="e">
        <f t="shared" si="298"/>
        <v>#DIV/0!</v>
      </c>
      <c r="M1309" s="114" t="e">
        <f t="shared" si="298"/>
        <v>#DIV/0!</v>
      </c>
    </row>
    <row r="1310" spans="2:13" ht="15.75" thickBot="1" x14ac:dyDescent="0.2">
      <c r="B1310" s="56" t="str">
        <f>IF($M$1="English",TitleTable!C$16,TitleTable!B$16)</f>
        <v>Adjusted torque by air density</v>
      </c>
      <c r="C1310" s="98" t="s">
        <v>34</v>
      </c>
      <c r="D1310" s="115" t="e">
        <f t="shared" ref="D1310:M1310" si="299">((1.175-D1309)*IF(OR($K1299=80,$K1299="80℃"),D$8,D$7))+D1301</f>
        <v>#DIV/0!</v>
      </c>
      <c r="E1310" s="57" t="e">
        <f t="shared" si="299"/>
        <v>#DIV/0!</v>
      </c>
      <c r="F1310" s="57" t="e">
        <f t="shared" si="299"/>
        <v>#DIV/0!</v>
      </c>
      <c r="G1310" s="57" t="e">
        <f t="shared" si="299"/>
        <v>#DIV/0!</v>
      </c>
      <c r="H1310" s="57" t="e">
        <f t="shared" si="299"/>
        <v>#DIV/0!</v>
      </c>
      <c r="I1310" s="57" t="e">
        <f t="shared" si="299"/>
        <v>#DIV/0!</v>
      </c>
      <c r="J1310" s="57" t="e">
        <f t="shared" si="299"/>
        <v>#DIV/0!</v>
      </c>
      <c r="K1310" s="57" t="e">
        <f t="shared" si="299"/>
        <v>#DIV/0!</v>
      </c>
      <c r="L1310" s="57" t="e">
        <f t="shared" si="299"/>
        <v>#DIV/0!</v>
      </c>
      <c r="M1310" s="116" t="e">
        <f t="shared" si="299"/>
        <v>#DIV/0!</v>
      </c>
    </row>
    <row r="1312" spans="2:13" ht="15.75" thickBot="1" x14ac:dyDescent="0.3">
      <c r="B1312" s="9" t="s">
        <v>272</v>
      </c>
      <c r="C1312" s="26" t="s">
        <v>389</v>
      </c>
      <c r="D1312" s="27" t="s">
        <v>273</v>
      </c>
      <c r="E1312" s="28"/>
      <c r="F1312" s="26" t="s">
        <v>390</v>
      </c>
      <c r="G1312" s="168"/>
      <c r="H1312" s="30"/>
      <c r="I1312" s="26" t="s">
        <v>391</v>
      </c>
      <c r="K1312" s="27">
        <v>50</v>
      </c>
      <c r="L1312" s="94" t="s">
        <v>274</v>
      </c>
      <c r="M1312" s="31" t="str">
        <f>IF(OR(MAX(D1316:M1316)&gt;51,MIN(D1316:M1316)&lt;49),"O/Temp error","")</f>
        <v>O/Temp error</v>
      </c>
    </row>
    <row r="1313" spans="2:13" ht="15" thickBot="1" x14ac:dyDescent="0.25">
      <c r="B1313" s="32" t="s">
        <v>392</v>
      </c>
      <c r="C1313" s="95" t="s">
        <v>275</v>
      </c>
      <c r="D1313" s="33">
        <v>650</v>
      </c>
      <c r="E1313" s="34">
        <v>800</v>
      </c>
      <c r="F1313" s="34">
        <v>1000</v>
      </c>
      <c r="G1313" s="34">
        <v>1200</v>
      </c>
      <c r="H1313" s="34">
        <v>1400</v>
      </c>
      <c r="I1313" s="34">
        <v>1600</v>
      </c>
      <c r="J1313" s="34">
        <v>1800</v>
      </c>
      <c r="K1313" s="34">
        <v>2000</v>
      </c>
      <c r="L1313" s="34">
        <v>2400</v>
      </c>
      <c r="M1313" s="35">
        <v>2800</v>
      </c>
    </row>
    <row r="1314" spans="2:13" x14ac:dyDescent="0.2">
      <c r="B1314" s="36" t="s">
        <v>393</v>
      </c>
      <c r="C1314" s="96" t="s">
        <v>276</v>
      </c>
      <c r="D1314" s="99"/>
      <c r="E1314" s="38"/>
      <c r="F1314" s="38"/>
      <c r="G1314" s="38"/>
      <c r="H1314" s="38"/>
      <c r="I1314" s="38"/>
      <c r="J1314" s="38"/>
      <c r="K1314" s="37"/>
      <c r="L1314" s="37"/>
      <c r="M1314" s="100"/>
    </row>
    <row r="1315" spans="2:13" ht="15" x14ac:dyDescent="0.2">
      <c r="B1315" s="39" t="s">
        <v>394</v>
      </c>
      <c r="C1315" s="162" t="s">
        <v>274</v>
      </c>
      <c r="D1315" s="101"/>
      <c r="E1315" s="40"/>
      <c r="F1315" s="40"/>
      <c r="G1315" s="40"/>
      <c r="H1315" s="40"/>
      <c r="I1315" s="40"/>
      <c r="J1315" s="40"/>
      <c r="K1315" s="40"/>
      <c r="L1315" s="40"/>
      <c r="M1315" s="102"/>
    </row>
    <row r="1316" spans="2:13" ht="15" x14ac:dyDescent="0.2">
      <c r="B1316" s="39" t="s">
        <v>395</v>
      </c>
      <c r="C1316" s="161" t="s">
        <v>274</v>
      </c>
      <c r="D1316" s="101"/>
      <c r="E1316" s="40"/>
      <c r="F1316" s="40"/>
      <c r="G1316" s="41"/>
      <c r="H1316" s="40"/>
      <c r="I1316" s="40"/>
      <c r="J1316" s="40"/>
      <c r="K1316" s="40"/>
      <c r="L1316" s="40"/>
      <c r="M1316" s="102"/>
    </row>
    <row r="1317" spans="2:13" ht="15" thickBot="1" x14ac:dyDescent="0.25">
      <c r="B1317" s="42" t="s">
        <v>396</v>
      </c>
      <c r="C1317" s="49" t="s">
        <v>277</v>
      </c>
      <c r="D1317" s="103"/>
      <c r="E1317" s="43"/>
      <c r="F1317" s="43"/>
      <c r="G1317" s="43"/>
      <c r="H1317" s="43"/>
      <c r="I1317" s="44"/>
      <c r="J1317" s="44"/>
      <c r="K1317" s="43"/>
      <c r="L1317" s="43"/>
      <c r="M1317" s="104"/>
    </row>
    <row r="1318" spans="2:13" ht="15" x14ac:dyDescent="0.2">
      <c r="B1318" s="45" t="s">
        <v>397</v>
      </c>
      <c r="C1318" s="161" t="s">
        <v>274</v>
      </c>
      <c r="D1318" s="105"/>
      <c r="E1318" s="46"/>
      <c r="F1318" s="46"/>
      <c r="G1318" s="46"/>
      <c r="H1318" s="46"/>
      <c r="I1318" s="46"/>
      <c r="J1318" s="46"/>
      <c r="K1318" s="46"/>
      <c r="L1318" s="46"/>
      <c r="M1318" s="106"/>
    </row>
    <row r="1319" spans="2:13" x14ac:dyDescent="0.2">
      <c r="B1319" s="39" t="s">
        <v>398</v>
      </c>
      <c r="C1319" s="47" t="s">
        <v>278</v>
      </c>
      <c r="D1319" s="107"/>
      <c r="E1319" s="48"/>
      <c r="F1319" s="48"/>
      <c r="G1319" s="48"/>
      <c r="H1319" s="48"/>
      <c r="I1319" s="48"/>
      <c r="J1319" s="48"/>
      <c r="K1319" s="48"/>
      <c r="L1319" s="48"/>
      <c r="M1319" s="108"/>
    </row>
    <row r="1320" spans="2:13" ht="15" thickBot="1" x14ac:dyDescent="0.25">
      <c r="B1320" s="42" t="s">
        <v>399</v>
      </c>
      <c r="C1320" s="49" t="s">
        <v>279</v>
      </c>
      <c r="D1320" s="109"/>
      <c r="E1320" s="50"/>
      <c r="F1320" s="50"/>
      <c r="G1320" s="50"/>
      <c r="H1320" s="50"/>
      <c r="I1320" s="50"/>
      <c r="J1320" s="50"/>
      <c r="K1320" s="50"/>
      <c r="L1320" s="50"/>
      <c r="M1320" s="110"/>
    </row>
    <row r="1321" spans="2:13" ht="15" thickBot="1" x14ac:dyDescent="0.25">
      <c r="B1321" s="51" t="s">
        <v>31</v>
      </c>
      <c r="C1321" s="97" t="s">
        <v>280</v>
      </c>
      <c r="D1321" s="111">
        <f>D1318+273.15</f>
        <v>273.14999999999998</v>
      </c>
      <c r="E1321" s="52">
        <f t="shared" ref="E1321:M1321" si="300">E1318+273.15</f>
        <v>273.14999999999998</v>
      </c>
      <c r="F1321" s="52">
        <f t="shared" si="300"/>
        <v>273.14999999999998</v>
      </c>
      <c r="G1321" s="52">
        <f t="shared" si="300"/>
        <v>273.14999999999998</v>
      </c>
      <c r="H1321" s="52">
        <f t="shared" si="300"/>
        <v>273.14999999999998</v>
      </c>
      <c r="I1321" s="52">
        <f t="shared" si="300"/>
        <v>273.14999999999998</v>
      </c>
      <c r="J1321" s="52">
        <f t="shared" si="300"/>
        <v>273.14999999999998</v>
      </c>
      <c r="K1321" s="52">
        <f t="shared" si="300"/>
        <v>273.14999999999998</v>
      </c>
      <c r="L1321" s="52">
        <f t="shared" si="300"/>
        <v>273.14999999999998</v>
      </c>
      <c r="M1321" s="112">
        <f t="shared" si="300"/>
        <v>273.14999999999998</v>
      </c>
    </row>
    <row r="1322" spans="2:13" ht="16.5" x14ac:dyDescent="0.2">
      <c r="B1322" s="53" t="s">
        <v>400</v>
      </c>
      <c r="C1322" s="54" t="s">
        <v>281</v>
      </c>
      <c r="D1322" s="113" t="e">
        <f>(1.2931*273.15/(D1321))*(D1320/1013.25)*(1-0.378*(D1319/100)*(EXP(-6096.9385*(D1321)^-1+21.2409642-2.711193*10^-2*(D1321)+1.673952*10^-5*(D1321)^2+2.433502*LN((D1321))))/100/D1320)</f>
        <v>#DIV/0!</v>
      </c>
      <c r="E1322" s="55" t="e">
        <f t="shared" ref="E1322:M1322" si="301">(1.2931*273.15/(E1321))*(E1320/1013.25)*(1-0.378*(E1319/100)*(EXP(-6096.9385*(E1321)^-1+21.2409642-2.711193*10^-2*(E1321)+1.673952*10^-5*(E1321)^2+2.433502*LN((E1321))))/100/E1320)</f>
        <v>#DIV/0!</v>
      </c>
      <c r="F1322" s="55" t="e">
        <f t="shared" si="301"/>
        <v>#DIV/0!</v>
      </c>
      <c r="G1322" s="55" t="e">
        <f t="shared" si="301"/>
        <v>#DIV/0!</v>
      </c>
      <c r="H1322" s="55" t="e">
        <f t="shared" si="301"/>
        <v>#DIV/0!</v>
      </c>
      <c r="I1322" s="55" t="e">
        <f t="shared" si="301"/>
        <v>#DIV/0!</v>
      </c>
      <c r="J1322" s="55" t="e">
        <f t="shared" si="301"/>
        <v>#DIV/0!</v>
      </c>
      <c r="K1322" s="55" t="e">
        <f t="shared" si="301"/>
        <v>#DIV/0!</v>
      </c>
      <c r="L1322" s="55" t="e">
        <f t="shared" si="301"/>
        <v>#DIV/0!</v>
      </c>
      <c r="M1322" s="114" t="e">
        <f t="shared" si="301"/>
        <v>#DIV/0!</v>
      </c>
    </row>
    <row r="1323" spans="2:13" ht="15.75" thickBot="1" x14ac:dyDescent="0.2">
      <c r="B1323" s="56" t="s">
        <v>401</v>
      </c>
      <c r="C1323" s="98" t="s">
        <v>282</v>
      </c>
      <c r="D1323" s="115" t="e">
        <f t="shared" ref="D1323:M1323" si="302">((1.175-D1322)*IF(OR($K1312=80,$K1312="80℃"),D$8,D$7))+D1314</f>
        <v>#DIV/0!</v>
      </c>
      <c r="E1323" s="57" t="e">
        <f t="shared" si="302"/>
        <v>#DIV/0!</v>
      </c>
      <c r="F1323" s="57" t="e">
        <f t="shared" si="302"/>
        <v>#DIV/0!</v>
      </c>
      <c r="G1323" s="57" t="e">
        <f t="shared" si="302"/>
        <v>#DIV/0!</v>
      </c>
      <c r="H1323" s="57" t="e">
        <f t="shared" si="302"/>
        <v>#DIV/0!</v>
      </c>
      <c r="I1323" s="57" t="e">
        <f t="shared" si="302"/>
        <v>#DIV/0!</v>
      </c>
      <c r="J1323" s="57" t="e">
        <f t="shared" si="302"/>
        <v>#DIV/0!</v>
      </c>
      <c r="K1323" s="57" t="e">
        <f t="shared" si="302"/>
        <v>#DIV/0!</v>
      </c>
      <c r="L1323" s="57" t="e">
        <f t="shared" si="302"/>
        <v>#DIV/0!</v>
      </c>
      <c r="M1323" s="116" t="e">
        <f t="shared" si="302"/>
        <v>#DIV/0!</v>
      </c>
    </row>
    <row r="1324" spans="2:13" x14ac:dyDescent="0.2">
      <c r="B1324" s="11"/>
      <c r="C1324" s="11"/>
      <c r="D1324" s="11"/>
      <c r="E1324" s="11"/>
      <c r="F1324" s="11"/>
      <c r="G1324" s="11"/>
      <c r="H1324" s="11"/>
      <c r="I1324" s="11"/>
      <c r="J1324" s="11"/>
      <c r="K1324" s="11"/>
      <c r="L1324" s="11"/>
      <c r="M1324" s="11"/>
    </row>
    <row r="1325" spans="2:13" ht="15.75" thickBot="1" x14ac:dyDescent="0.3">
      <c r="B1325" s="9" t="s">
        <v>349</v>
      </c>
      <c r="C1325" s="26" t="s">
        <v>389</v>
      </c>
      <c r="D1325" s="28" t="str">
        <f>D1312</f>
        <v>JASO BC</v>
      </c>
      <c r="E1325" s="28"/>
      <c r="F1325" s="26" t="s">
        <v>390</v>
      </c>
      <c r="G1325" s="168"/>
      <c r="H1325" s="30"/>
      <c r="I1325" s="26" t="s">
        <v>391</v>
      </c>
      <c r="K1325" s="27">
        <v>80</v>
      </c>
      <c r="L1325" s="94" t="s">
        <v>274</v>
      </c>
      <c r="M1325" s="31" t="str">
        <f>IF(OR(MAX(D1329:M1329)&gt;81,MIN(D1329:M1329)&lt;79),"O/Temp error","")</f>
        <v>O/Temp error</v>
      </c>
    </row>
    <row r="1326" spans="2:13" ht="15" thickBot="1" x14ac:dyDescent="0.25">
      <c r="B1326" s="58" t="s">
        <v>392</v>
      </c>
      <c r="C1326" s="117" t="s">
        <v>35</v>
      </c>
      <c r="D1326" s="59">
        <v>650</v>
      </c>
      <c r="E1326" s="60">
        <v>800</v>
      </c>
      <c r="F1326" s="60">
        <v>1000</v>
      </c>
      <c r="G1326" s="60">
        <v>1200</v>
      </c>
      <c r="H1326" s="60">
        <v>1400</v>
      </c>
      <c r="I1326" s="60">
        <v>1600</v>
      </c>
      <c r="J1326" s="60">
        <v>1800</v>
      </c>
      <c r="K1326" s="60">
        <v>2000</v>
      </c>
      <c r="L1326" s="60">
        <v>2400</v>
      </c>
      <c r="M1326" s="61">
        <v>2800</v>
      </c>
    </row>
    <row r="1327" spans="2:13" x14ac:dyDescent="0.2">
      <c r="B1327" s="62" t="s">
        <v>393</v>
      </c>
      <c r="C1327" s="118" t="s">
        <v>276</v>
      </c>
      <c r="D1327" s="99"/>
      <c r="E1327" s="38"/>
      <c r="F1327" s="38"/>
      <c r="G1327" s="38"/>
      <c r="H1327" s="38"/>
      <c r="I1327" s="38"/>
      <c r="J1327" s="38"/>
      <c r="K1327" s="37"/>
      <c r="L1327" s="37"/>
      <c r="M1327" s="100"/>
    </row>
    <row r="1328" spans="2:13" x14ac:dyDescent="0.2">
      <c r="B1328" s="63" t="s">
        <v>394</v>
      </c>
      <c r="C1328" s="67" t="s">
        <v>263</v>
      </c>
      <c r="D1328" s="101"/>
      <c r="E1328" s="40"/>
      <c r="F1328" s="40"/>
      <c r="G1328" s="40"/>
      <c r="H1328" s="40"/>
      <c r="I1328" s="40"/>
      <c r="J1328" s="40"/>
      <c r="K1328" s="40"/>
      <c r="L1328" s="40"/>
      <c r="M1328" s="102"/>
    </row>
    <row r="1329" spans="2:13" x14ac:dyDescent="0.2">
      <c r="B1329" s="63" t="s">
        <v>395</v>
      </c>
      <c r="C1329" s="67" t="s">
        <v>263</v>
      </c>
      <c r="D1329" s="101"/>
      <c r="E1329" s="40"/>
      <c r="F1329" s="40"/>
      <c r="G1329" s="41"/>
      <c r="H1329" s="40"/>
      <c r="I1329" s="40"/>
      <c r="J1329" s="40"/>
      <c r="K1329" s="40"/>
      <c r="L1329" s="40"/>
      <c r="M1329" s="102"/>
    </row>
    <row r="1330" spans="2:13" ht="15" thickBot="1" x14ac:dyDescent="0.25">
      <c r="B1330" s="64" t="s">
        <v>396</v>
      </c>
      <c r="C1330" s="68" t="s">
        <v>15</v>
      </c>
      <c r="D1330" s="103"/>
      <c r="E1330" s="43"/>
      <c r="F1330" s="43"/>
      <c r="G1330" s="43"/>
      <c r="H1330" s="43"/>
      <c r="I1330" s="44"/>
      <c r="J1330" s="44"/>
      <c r="K1330" s="43"/>
      <c r="L1330" s="43"/>
      <c r="M1330" s="104"/>
    </row>
    <row r="1331" spans="2:13" x14ac:dyDescent="0.2">
      <c r="B1331" s="65" t="s">
        <v>397</v>
      </c>
      <c r="C1331" s="66" t="s">
        <v>263</v>
      </c>
      <c r="D1331" s="105"/>
      <c r="E1331" s="46"/>
      <c r="F1331" s="46"/>
      <c r="G1331" s="46"/>
      <c r="H1331" s="46"/>
      <c r="I1331" s="46"/>
      <c r="J1331" s="46"/>
      <c r="K1331" s="46"/>
      <c r="L1331" s="46"/>
      <c r="M1331" s="106"/>
    </row>
    <row r="1332" spans="2:13" x14ac:dyDescent="0.2">
      <c r="B1332" s="63" t="s">
        <v>398</v>
      </c>
      <c r="C1332" s="67" t="s">
        <v>265</v>
      </c>
      <c r="D1332" s="107"/>
      <c r="E1332" s="48"/>
      <c r="F1332" s="48"/>
      <c r="G1332" s="48"/>
      <c r="H1332" s="48"/>
      <c r="I1332" s="48"/>
      <c r="J1332" s="48"/>
      <c r="K1332" s="48"/>
      <c r="L1332" s="48"/>
      <c r="M1332" s="108"/>
    </row>
    <row r="1333" spans="2:13" ht="15" thickBot="1" x14ac:dyDescent="0.25">
      <c r="B1333" s="64" t="s">
        <v>399</v>
      </c>
      <c r="C1333" s="68" t="s">
        <v>17</v>
      </c>
      <c r="D1333" s="109"/>
      <c r="E1333" s="50"/>
      <c r="F1333" s="50"/>
      <c r="G1333" s="50"/>
      <c r="H1333" s="50"/>
      <c r="I1333" s="50"/>
      <c r="J1333" s="50"/>
      <c r="K1333" s="50"/>
      <c r="L1333" s="50"/>
      <c r="M1333" s="110"/>
    </row>
    <row r="1334" spans="2:13" ht="15" thickBot="1" x14ac:dyDescent="0.25">
      <c r="B1334" s="51" t="s">
        <v>31</v>
      </c>
      <c r="C1334" s="97" t="s">
        <v>19</v>
      </c>
      <c r="D1334" s="111">
        <f>D1331+273.15</f>
        <v>273.14999999999998</v>
      </c>
      <c r="E1334" s="52">
        <f t="shared" ref="E1334:M1334" si="303">E1331+273.15</f>
        <v>273.14999999999998</v>
      </c>
      <c r="F1334" s="52">
        <f t="shared" si="303"/>
        <v>273.14999999999998</v>
      </c>
      <c r="G1334" s="52">
        <f t="shared" si="303"/>
        <v>273.14999999999998</v>
      </c>
      <c r="H1334" s="52">
        <f t="shared" si="303"/>
        <v>273.14999999999998</v>
      </c>
      <c r="I1334" s="52">
        <f t="shared" si="303"/>
        <v>273.14999999999998</v>
      </c>
      <c r="J1334" s="52">
        <f t="shared" si="303"/>
        <v>273.14999999999998</v>
      </c>
      <c r="K1334" s="52">
        <f t="shared" si="303"/>
        <v>273.14999999999998</v>
      </c>
      <c r="L1334" s="52">
        <f t="shared" si="303"/>
        <v>273.14999999999998</v>
      </c>
      <c r="M1334" s="112">
        <f t="shared" si="303"/>
        <v>273.14999999999998</v>
      </c>
    </row>
    <row r="1335" spans="2:13" ht="16.5" x14ac:dyDescent="0.2">
      <c r="B1335" s="53" t="s">
        <v>400</v>
      </c>
      <c r="C1335" s="54" t="s">
        <v>350</v>
      </c>
      <c r="D1335" s="113" t="e">
        <f>(1.2931*273.15/(D1334))*(D1333/1013.25)*(1-0.378*(D1332/100)*(EXP(-6096.9385*(D1334)^-1+21.2409642-2.711193*10^-2*(D1334)+1.673952*10^-5*(D1334)^2+2.433502*LN((D1334))))/100/D1333)</f>
        <v>#DIV/0!</v>
      </c>
      <c r="E1335" s="55" t="e">
        <f t="shared" ref="E1335:M1335" si="304">(1.2931*273.15/(E1334))*(E1333/1013.25)*(1-0.378*(E1332/100)*(EXP(-6096.9385*(E1334)^-1+21.2409642-2.711193*10^-2*(E1334)+1.673952*10^-5*(E1334)^2+2.433502*LN((E1334))))/100/E1333)</f>
        <v>#DIV/0!</v>
      </c>
      <c r="F1335" s="55" t="e">
        <f t="shared" si="304"/>
        <v>#DIV/0!</v>
      </c>
      <c r="G1335" s="55" t="e">
        <f t="shared" si="304"/>
        <v>#DIV/0!</v>
      </c>
      <c r="H1335" s="55" t="e">
        <f t="shared" si="304"/>
        <v>#DIV/0!</v>
      </c>
      <c r="I1335" s="55" t="e">
        <f t="shared" si="304"/>
        <v>#DIV/0!</v>
      </c>
      <c r="J1335" s="55" t="e">
        <f t="shared" si="304"/>
        <v>#DIV/0!</v>
      </c>
      <c r="K1335" s="55" t="e">
        <f t="shared" si="304"/>
        <v>#DIV/0!</v>
      </c>
      <c r="L1335" s="55" t="e">
        <f t="shared" si="304"/>
        <v>#DIV/0!</v>
      </c>
      <c r="M1335" s="114" t="e">
        <f t="shared" si="304"/>
        <v>#DIV/0!</v>
      </c>
    </row>
    <row r="1336" spans="2:13" ht="15.75" thickBot="1" x14ac:dyDescent="0.2">
      <c r="B1336" s="56" t="s">
        <v>401</v>
      </c>
      <c r="C1336" s="98" t="s">
        <v>34</v>
      </c>
      <c r="D1336" s="115" t="e">
        <f t="shared" ref="D1336:M1336" si="305">((1.175-D1335)*IF(OR($K1325=80,$K1325="80℃"),D$8,D$7))+D1327</f>
        <v>#DIV/0!</v>
      </c>
      <c r="E1336" s="57" t="e">
        <f t="shared" si="305"/>
        <v>#DIV/0!</v>
      </c>
      <c r="F1336" s="57" t="e">
        <f t="shared" si="305"/>
        <v>#DIV/0!</v>
      </c>
      <c r="G1336" s="57" t="e">
        <f t="shared" si="305"/>
        <v>#DIV/0!</v>
      </c>
      <c r="H1336" s="57" t="e">
        <f t="shared" si="305"/>
        <v>#DIV/0!</v>
      </c>
      <c r="I1336" s="57" t="e">
        <f t="shared" si="305"/>
        <v>#DIV/0!</v>
      </c>
      <c r="J1336" s="57" t="e">
        <f t="shared" si="305"/>
        <v>#DIV/0!</v>
      </c>
      <c r="K1336" s="57" t="e">
        <f t="shared" si="305"/>
        <v>#DIV/0!</v>
      </c>
      <c r="L1336" s="57" t="e">
        <f t="shared" si="305"/>
        <v>#DIV/0!</v>
      </c>
      <c r="M1336" s="116" t="e">
        <f t="shared" si="305"/>
        <v>#DIV/0!</v>
      </c>
    </row>
    <row r="1337" spans="2:13" x14ac:dyDescent="0.2">
      <c r="B1337" s="11"/>
      <c r="C1337" s="11"/>
      <c r="D1337" s="11"/>
      <c r="E1337" s="11"/>
      <c r="F1337" s="11"/>
      <c r="G1337" s="11"/>
      <c r="H1337" s="11"/>
      <c r="I1337" s="11"/>
      <c r="J1337" s="11"/>
      <c r="K1337" s="11"/>
      <c r="L1337" s="11"/>
      <c r="M1337" s="11"/>
    </row>
    <row r="1338" spans="2:13" ht="15.75" thickBot="1" x14ac:dyDescent="0.3">
      <c r="B1338" s="9" t="s">
        <v>283</v>
      </c>
      <c r="C1338" s="26" t="s">
        <v>389</v>
      </c>
      <c r="D1338" s="78"/>
      <c r="E1338" s="28"/>
      <c r="F1338" s="26" t="s">
        <v>390</v>
      </c>
      <c r="G1338" s="168"/>
      <c r="H1338" s="30"/>
      <c r="I1338" s="26" t="s">
        <v>391</v>
      </c>
      <c r="K1338" s="27">
        <v>50</v>
      </c>
      <c r="L1338" s="94" t="s">
        <v>274</v>
      </c>
      <c r="M1338" s="31" t="str">
        <f>IF(OR(MAX(D1342:M1342)&gt;51,MIN(D1342:M1342)&lt;49),"O/Temp error","")</f>
        <v>O/Temp error</v>
      </c>
    </row>
    <row r="1339" spans="2:13" ht="15" thickBot="1" x14ac:dyDescent="0.25">
      <c r="B1339" s="32" t="s">
        <v>392</v>
      </c>
      <c r="C1339" s="95" t="s">
        <v>351</v>
      </c>
      <c r="D1339" s="33">
        <v>650</v>
      </c>
      <c r="E1339" s="34">
        <v>800</v>
      </c>
      <c r="F1339" s="34">
        <v>1000</v>
      </c>
      <c r="G1339" s="34">
        <v>1200</v>
      </c>
      <c r="H1339" s="34">
        <v>1400</v>
      </c>
      <c r="I1339" s="34">
        <v>1600</v>
      </c>
      <c r="J1339" s="34">
        <v>1800</v>
      </c>
      <c r="K1339" s="34">
        <v>2000</v>
      </c>
      <c r="L1339" s="34">
        <v>2400</v>
      </c>
      <c r="M1339" s="35">
        <v>2800</v>
      </c>
    </row>
    <row r="1340" spans="2:13" x14ac:dyDescent="0.2">
      <c r="B1340" s="36" t="s">
        <v>393</v>
      </c>
      <c r="C1340" s="96" t="s">
        <v>352</v>
      </c>
      <c r="D1340" s="99"/>
      <c r="E1340" s="38"/>
      <c r="F1340" s="38"/>
      <c r="G1340" s="38"/>
      <c r="H1340" s="38"/>
      <c r="I1340" s="38"/>
      <c r="J1340" s="38"/>
      <c r="K1340" s="37"/>
      <c r="L1340" s="37"/>
      <c r="M1340" s="100"/>
    </row>
    <row r="1341" spans="2:13" ht="15" x14ac:dyDescent="0.2">
      <c r="B1341" s="39" t="s">
        <v>394</v>
      </c>
      <c r="C1341" s="162" t="s">
        <v>106</v>
      </c>
      <c r="D1341" s="101"/>
      <c r="E1341" s="40"/>
      <c r="F1341" s="40"/>
      <c r="G1341" s="40"/>
      <c r="H1341" s="40"/>
      <c r="I1341" s="40"/>
      <c r="J1341" s="40"/>
      <c r="K1341" s="40"/>
      <c r="L1341" s="40"/>
      <c r="M1341" s="102"/>
    </row>
    <row r="1342" spans="2:13" ht="15" x14ac:dyDescent="0.2">
      <c r="B1342" s="39" t="s">
        <v>395</v>
      </c>
      <c r="C1342" s="161" t="s">
        <v>106</v>
      </c>
      <c r="D1342" s="101"/>
      <c r="E1342" s="40"/>
      <c r="F1342" s="40"/>
      <c r="G1342" s="41"/>
      <c r="H1342" s="40"/>
      <c r="I1342" s="40"/>
      <c r="J1342" s="40"/>
      <c r="K1342" s="40"/>
      <c r="L1342" s="40"/>
      <c r="M1342" s="102"/>
    </row>
    <row r="1343" spans="2:13" ht="15" thickBot="1" x14ac:dyDescent="0.25">
      <c r="B1343" s="42" t="s">
        <v>396</v>
      </c>
      <c r="C1343" s="49" t="s">
        <v>16</v>
      </c>
      <c r="D1343" s="103"/>
      <c r="E1343" s="43"/>
      <c r="F1343" s="43"/>
      <c r="G1343" s="43"/>
      <c r="H1343" s="43"/>
      <c r="I1343" s="44"/>
      <c r="J1343" s="44"/>
      <c r="K1343" s="43"/>
      <c r="L1343" s="43"/>
      <c r="M1343" s="104"/>
    </row>
    <row r="1344" spans="2:13" ht="15" x14ac:dyDescent="0.2">
      <c r="B1344" s="45" t="s">
        <v>397</v>
      </c>
      <c r="C1344" s="161" t="s">
        <v>106</v>
      </c>
      <c r="D1344" s="105"/>
      <c r="E1344" s="46"/>
      <c r="F1344" s="46"/>
      <c r="G1344" s="46"/>
      <c r="H1344" s="46"/>
      <c r="I1344" s="46"/>
      <c r="J1344" s="46"/>
      <c r="K1344" s="46"/>
      <c r="L1344" s="46"/>
      <c r="M1344" s="106"/>
    </row>
    <row r="1345" spans="2:13" x14ac:dyDescent="0.2">
      <c r="B1345" s="39" t="s">
        <v>398</v>
      </c>
      <c r="C1345" s="47" t="s">
        <v>353</v>
      </c>
      <c r="D1345" s="107"/>
      <c r="E1345" s="48"/>
      <c r="F1345" s="48"/>
      <c r="G1345" s="48"/>
      <c r="H1345" s="48"/>
      <c r="I1345" s="48"/>
      <c r="J1345" s="48"/>
      <c r="K1345" s="48"/>
      <c r="L1345" s="48"/>
      <c r="M1345" s="108"/>
    </row>
    <row r="1346" spans="2:13" ht="15" thickBot="1" x14ac:dyDescent="0.25">
      <c r="B1346" s="42" t="s">
        <v>399</v>
      </c>
      <c r="C1346" s="49" t="s">
        <v>18</v>
      </c>
      <c r="D1346" s="109"/>
      <c r="E1346" s="50"/>
      <c r="F1346" s="50"/>
      <c r="G1346" s="50"/>
      <c r="H1346" s="50"/>
      <c r="I1346" s="50"/>
      <c r="J1346" s="50"/>
      <c r="K1346" s="50"/>
      <c r="L1346" s="50"/>
      <c r="M1346" s="110"/>
    </row>
    <row r="1347" spans="2:13" ht="15" thickBot="1" x14ac:dyDescent="0.25">
      <c r="B1347" s="51" t="s">
        <v>31</v>
      </c>
      <c r="C1347" s="97" t="s">
        <v>0</v>
      </c>
      <c r="D1347" s="111">
        <f>D1344+273.15</f>
        <v>273.14999999999998</v>
      </c>
      <c r="E1347" s="52">
        <f t="shared" ref="E1347:M1347" si="306">E1344+273.15</f>
        <v>273.14999999999998</v>
      </c>
      <c r="F1347" s="52">
        <f t="shared" si="306"/>
        <v>273.14999999999998</v>
      </c>
      <c r="G1347" s="52">
        <f t="shared" si="306"/>
        <v>273.14999999999998</v>
      </c>
      <c r="H1347" s="52">
        <f t="shared" si="306"/>
        <v>273.14999999999998</v>
      </c>
      <c r="I1347" s="52">
        <f t="shared" si="306"/>
        <v>273.14999999999998</v>
      </c>
      <c r="J1347" s="52">
        <f t="shared" si="306"/>
        <v>273.14999999999998</v>
      </c>
      <c r="K1347" s="52">
        <f t="shared" si="306"/>
        <v>273.14999999999998</v>
      </c>
      <c r="L1347" s="52">
        <f t="shared" si="306"/>
        <v>273.14999999999998</v>
      </c>
      <c r="M1347" s="112">
        <f t="shared" si="306"/>
        <v>273.14999999999998</v>
      </c>
    </row>
    <row r="1348" spans="2:13" ht="16.5" x14ac:dyDescent="0.2">
      <c r="B1348" s="53" t="s">
        <v>400</v>
      </c>
      <c r="C1348" s="54" t="s">
        <v>350</v>
      </c>
      <c r="D1348" s="113" t="e">
        <f>(1.2931*273.15/(D1347))*(D1346/1013.25)*(1-0.378*(D1345/100)*(EXP(-6096.9385*(D1347)^-1+21.2409642-2.711193*10^-2*(D1347)+1.673952*10^-5*(D1347)^2+2.433502*LN((D1347))))/100/D1346)</f>
        <v>#DIV/0!</v>
      </c>
      <c r="E1348" s="55" t="e">
        <f t="shared" ref="E1348:M1348" si="307">(1.2931*273.15/(E1347))*(E1346/1013.25)*(1-0.378*(E1345/100)*(EXP(-6096.9385*(E1347)^-1+21.2409642-2.711193*10^-2*(E1347)+1.673952*10^-5*(E1347)^2+2.433502*LN((E1347))))/100/E1346)</f>
        <v>#DIV/0!</v>
      </c>
      <c r="F1348" s="55" t="e">
        <f t="shared" si="307"/>
        <v>#DIV/0!</v>
      </c>
      <c r="G1348" s="55" t="e">
        <f t="shared" si="307"/>
        <v>#DIV/0!</v>
      </c>
      <c r="H1348" s="55" t="e">
        <f t="shared" si="307"/>
        <v>#DIV/0!</v>
      </c>
      <c r="I1348" s="55" t="e">
        <f t="shared" si="307"/>
        <v>#DIV/0!</v>
      </c>
      <c r="J1348" s="55" t="e">
        <f t="shared" si="307"/>
        <v>#DIV/0!</v>
      </c>
      <c r="K1348" s="55" t="e">
        <f t="shared" si="307"/>
        <v>#DIV/0!</v>
      </c>
      <c r="L1348" s="55" t="e">
        <f t="shared" si="307"/>
        <v>#DIV/0!</v>
      </c>
      <c r="M1348" s="114" t="e">
        <f t="shared" si="307"/>
        <v>#DIV/0!</v>
      </c>
    </row>
    <row r="1349" spans="2:13" ht="15.75" thickBot="1" x14ac:dyDescent="0.2">
      <c r="B1349" s="56" t="s">
        <v>401</v>
      </c>
      <c r="C1349" s="98" t="s">
        <v>34</v>
      </c>
      <c r="D1349" s="115" t="e">
        <f t="shared" ref="D1349:M1349" si="308">((1.175-D1348)*IF(OR($K1338=80,$K1338="80℃"),D$8,D$7))+D1340</f>
        <v>#DIV/0!</v>
      </c>
      <c r="E1349" s="57" t="e">
        <f t="shared" si="308"/>
        <v>#DIV/0!</v>
      </c>
      <c r="F1349" s="57" t="e">
        <f t="shared" si="308"/>
        <v>#DIV/0!</v>
      </c>
      <c r="G1349" s="57" t="e">
        <f t="shared" si="308"/>
        <v>#DIV/0!</v>
      </c>
      <c r="H1349" s="57" t="e">
        <f t="shared" si="308"/>
        <v>#DIV/0!</v>
      </c>
      <c r="I1349" s="57" t="e">
        <f t="shared" si="308"/>
        <v>#DIV/0!</v>
      </c>
      <c r="J1349" s="57" t="e">
        <f t="shared" si="308"/>
        <v>#DIV/0!</v>
      </c>
      <c r="K1349" s="57" t="e">
        <f t="shared" si="308"/>
        <v>#DIV/0!</v>
      </c>
      <c r="L1349" s="57" t="e">
        <f t="shared" si="308"/>
        <v>#DIV/0!</v>
      </c>
      <c r="M1349" s="116" t="e">
        <f t="shared" si="308"/>
        <v>#DIV/0!</v>
      </c>
    </row>
    <row r="1350" spans="2:13" x14ac:dyDescent="0.2">
      <c r="B1350" s="11"/>
      <c r="C1350" s="11"/>
      <c r="D1350" s="11"/>
      <c r="E1350" s="11"/>
      <c r="F1350" s="11"/>
      <c r="G1350" s="11"/>
      <c r="H1350" s="11"/>
      <c r="I1350" s="11"/>
      <c r="J1350" s="11"/>
      <c r="K1350" s="11"/>
      <c r="L1350" s="11"/>
      <c r="M1350" s="11"/>
    </row>
    <row r="1351" spans="2:13" ht="15.75" thickBot="1" x14ac:dyDescent="0.3">
      <c r="B1351" s="9" t="s">
        <v>354</v>
      </c>
      <c r="C1351" s="26" t="s">
        <v>389</v>
      </c>
      <c r="D1351" s="28">
        <f>D1338</f>
        <v>0</v>
      </c>
      <c r="E1351" s="28"/>
      <c r="F1351" s="26" t="s">
        <v>390</v>
      </c>
      <c r="G1351" s="168"/>
      <c r="H1351" s="30"/>
      <c r="I1351" s="26" t="s">
        <v>391</v>
      </c>
      <c r="K1351" s="27">
        <v>80</v>
      </c>
      <c r="L1351" s="94" t="s">
        <v>274</v>
      </c>
      <c r="M1351" s="31" t="str">
        <f>IF(OR(MAX(D1355:M1355)&gt;81,MIN(D1355:M1355)&lt;79),"O/Temp error","")</f>
        <v>O/Temp error</v>
      </c>
    </row>
    <row r="1352" spans="2:13" ht="15" thickBot="1" x14ac:dyDescent="0.25">
      <c r="B1352" s="58" t="s">
        <v>392</v>
      </c>
      <c r="C1352" s="117" t="s">
        <v>35</v>
      </c>
      <c r="D1352" s="59">
        <v>650</v>
      </c>
      <c r="E1352" s="60">
        <v>800</v>
      </c>
      <c r="F1352" s="60">
        <v>1000</v>
      </c>
      <c r="G1352" s="60">
        <v>1200</v>
      </c>
      <c r="H1352" s="60">
        <v>1400</v>
      </c>
      <c r="I1352" s="60">
        <v>1600</v>
      </c>
      <c r="J1352" s="60">
        <v>1800</v>
      </c>
      <c r="K1352" s="60">
        <v>2000</v>
      </c>
      <c r="L1352" s="60">
        <v>2400</v>
      </c>
      <c r="M1352" s="61">
        <v>2800</v>
      </c>
    </row>
    <row r="1353" spans="2:13" x14ac:dyDescent="0.2">
      <c r="B1353" s="62" t="s">
        <v>393</v>
      </c>
      <c r="C1353" s="118" t="s">
        <v>276</v>
      </c>
      <c r="D1353" s="99"/>
      <c r="E1353" s="38"/>
      <c r="F1353" s="38"/>
      <c r="G1353" s="38"/>
      <c r="H1353" s="38"/>
      <c r="I1353" s="38"/>
      <c r="J1353" s="38"/>
      <c r="K1353" s="37"/>
      <c r="L1353" s="37"/>
      <c r="M1353" s="100"/>
    </row>
    <row r="1354" spans="2:13" x14ac:dyDescent="0.2">
      <c r="B1354" s="63" t="s">
        <v>394</v>
      </c>
      <c r="C1354" s="67" t="s">
        <v>263</v>
      </c>
      <c r="D1354" s="101"/>
      <c r="E1354" s="40"/>
      <c r="F1354" s="40"/>
      <c r="G1354" s="40"/>
      <c r="H1354" s="40"/>
      <c r="I1354" s="40"/>
      <c r="J1354" s="40"/>
      <c r="K1354" s="40"/>
      <c r="L1354" s="40"/>
      <c r="M1354" s="102"/>
    </row>
    <row r="1355" spans="2:13" x14ac:dyDescent="0.2">
      <c r="B1355" s="63" t="s">
        <v>395</v>
      </c>
      <c r="C1355" s="67" t="s">
        <v>263</v>
      </c>
      <c r="D1355" s="101"/>
      <c r="E1355" s="40"/>
      <c r="F1355" s="40"/>
      <c r="G1355" s="41"/>
      <c r="H1355" s="40"/>
      <c r="I1355" s="40"/>
      <c r="J1355" s="40"/>
      <c r="K1355" s="40"/>
      <c r="L1355" s="40"/>
      <c r="M1355" s="102"/>
    </row>
    <row r="1356" spans="2:13" ht="15" thickBot="1" x14ac:dyDescent="0.25">
      <c r="B1356" s="64" t="s">
        <v>396</v>
      </c>
      <c r="C1356" s="68" t="s">
        <v>15</v>
      </c>
      <c r="D1356" s="103"/>
      <c r="E1356" s="43"/>
      <c r="F1356" s="43"/>
      <c r="G1356" s="43"/>
      <c r="H1356" s="43"/>
      <c r="I1356" s="44"/>
      <c r="J1356" s="44"/>
      <c r="K1356" s="43"/>
      <c r="L1356" s="43"/>
      <c r="M1356" s="104"/>
    </row>
    <row r="1357" spans="2:13" x14ac:dyDescent="0.2">
      <c r="B1357" s="65" t="s">
        <v>397</v>
      </c>
      <c r="C1357" s="66" t="s">
        <v>263</v>
      </c>
      <c r="D1357" s="105"/>
      <c r="E1357" s="46"/>
      <c r="F1357" s="46"/>
      <c r="G1357" s="46"/>
      <c r="H1357" s="46"/>
      <c r="I1357" s="46"/>
      <c r="J1357" s="46"/>
      <c r="K1357" s="46"/>
      <c r="L1357" s="46"/>
      <c r="M1357" s="106"/>
    </row>
    <row r="1358" spans="2:13" x14ac:dyDescent="0.2">
      <c r="B1358" s="63" t="s">
        <v>398</v>
      </c>
      <c r="C1358" s="67" t="s">
        <v>265</v>
      </c>
      <c r="D1358" s="107"/>
      <c r="E1358" s="48"/>
      <c r="F1358" s="48"/>
      <c r="G1358" s="48"/>
      <c r="H1358" s="48"/>
      <c r="I1358" s="48"/>
      <c r="J1358" s="48"/>
      <c r="K1358" s="48"/>
      <c r="L1358" s="48"/>
      <c r="M1358" s="108"/>
    </row>
    <row r="1359" spans="2:13" ht="15" thickBot="1" x14ac:dyDescent="0.25">
      <c r="B1359" s="64" t="s">
        <v>399</v>
      </c>
      <c r="C1359" s="68" t="s">
        <v>17</v>
      </c>
      <c r="D1359" s="109"/>
      <c r="E1359" s="50"/>
      <c r="F1359" s="50"/>
      <c r="G1359" s="50"/>
      <c r="H1359" s="50"/>
      <c r="I1359" s="50"/>
      <c r="J1359" s="50"/>
      <c r="K1359" s="50"/>
      <c r="L1359" s="50"/>
      <c r="M1359" s="110"/>
    </row>
    <row r="1360" spans="2:13" ht="15" thickBot="1" x14ac:dyDescent="0.25">
      <c r="B1360" s="51" t="s">
        <v>31</v>
      </c>
      <c r="C1360" s="97" t="s">
        <v>19</v>
      </c>
      <c r="D1360" s="111">
        <f>D1357+273.15</f>
        <v>273.14999999999998</v>
      </c>
      <c r="E1360" s="52">
        <f t="shared" ref="E1360:M1360" si="309">E1357+273.15</f>
        <v>273.14999999999998</v>
      </c>
      <c r="F1360" s="52">
        <f t="shared" si="309"/>
        <v>273.14999999999998</v>
      </c>
      <c r="G1360" s="52">
        <f t="shared" si="309"/>
        <v>273.14999999999998</v>
      </c>
      <c r="H1360" s="52">
        <f t="shared" si="309"/>
        <v>273.14999999999998</v>
      </c>
      <c r="I1360" s="52">
        <f t="shared" si="309"/>
        <v>273.14999999999998</v>
      </c>
      <c r="J1360" s="52">
        <f t="shared" si="309"/>
        <v>273.14999999999998</v>
      </c>
      <c r="K1360" s="52">
        <f t="shared" si="309"/>
        <v>273.14999999999998</v>
      </c>
      <c r="L1360" s="52">
        <f t="shared" si="309"/>
        <v>273.14999999999998</v>
      </c>
      <c r="M1360" s="112">
        <f t="shared" si="309"/>
        <v>273.14999999999998</v>
      </c>
    </row>
    <row r="1361" spans="2:13" ht="16.5" x14ac:dyDescent="0.2">
      <c r="B1361" s="53" t="s">
        <v>400</v>
      </c>
      <c r="C1361" s="54" t="s">
        <v>281</v>
      </c>
      <c r="D1361" s="113" t="e">
        <f>(1.2931*273.15/(D1360))*(D1359/1013.25)*(1-0.378*(D1358/100)*(EXP(-6096.9385*(D1360)^-1+21.2409642-2.711193*10^-2*(D1360)+1.673952*10^-5*(D1360)^2+2.433502*LN((D1360))))/100/D1359)</f>
        <v>#DIV/0!</v>
      </c>
      <c r="E1361" s="55" t="e">
        <f t="shared" ref="E1361:M1361" si="310">(1.2931*273.15/(E1360))*(E1359/1013.25)*(1-0.378*(E1358/100)*(EXP(-6096.9385*(E1360)^-1+21.2409642-2.711193*10^-2*(E1360)+1.673952*10^-5*(E1360)^2+2.433502*LN((E1360))))/100/E1359)</f>
        <v>#DIV/0!</v>
      </c>
      <c r="F1361" s="55" t="e">
        <f t="shared" si="310"/>
        <v>#DIV/0!</v>
      </c>
      <c r="G1361" s="55" t="e">
        <f t="shared" si="310"/>
        <v>#DIV/0!</v>
      </c>
      <c r="H1361" s="55" t="e">
        <f t="shared" si="310"/>
        <v>#DIV/0!</v>
      </c>
      <c r="I1361" s="55" t="e">
        <f t="shared" si="310"/>
        <v>#DIV/0!</v>
      </c>
      <c r="J1361" s="55" t="e">
        <f t="shared" si="310"/>
        <v>#DIV/0!</v>
      </c>
      <c r="K1361" s="55" t="e">
        <f t="shared" si="310"/>
        <v>#DIV/0!</v>
      </c>
      <c r="L1361" s="55" t="e">
        <f t="shared" si="310"/>
        <v>#DIV/0!</v>
      </c>
      <c r="M1361" s="114" t="e">
        <f t="shared" si="310"/>
        <v>#DIV/0!</v>
      </c>
    </row>
    <row r="1362" spans="2:13" ht="15.75" thickBot="1" x14ac:dyDescent="0.2">
      <c r="B1362" s="56" t="s">
        <v>401</v>
      </c>
      <c r="C1362" s="98" t="s">
        <v>282</v>
      </c>
      <c r="D1362" s="115" t="e">
        <f t="shared" ref="D1362:M1362" si="311">((1.175-D1361)*IF(OR($K1351=80,$K1351="80℃"),D$8,D$7))+D1353</f>
        <v>#DIV/0!</v>
      </c>
      <c r="E1362" s="57" t="e">
        <f t="shared" si="311"/>
        <v>#DIV/0!</v>
      </c>
      <c r="F1362" s="57" t="e">
        <f t="shared" si="311"/>
        <v>#DIV/0!</v>
      </c>
      <c r="G1362" s="57" t="e">
        <f t="shared" si="311"/>
        <v>#DIV/0!</v>
      </c>
      <c r="H1362" s="57" t="e">
        <f t="shared" si="311"/>
        <v>#DIV/0!</v>
      </c>
      <c r="I1362" s="57" t="e">
        <f t="shared" si="311"/>
        <v>#DIV/0!</v>
      </c>
      <c r="J1362" s="57" t="e">
        <f t="shared" si="311"/>
        <v>#DIV/0!</v>
      </c>
      <c r="K1362" s="57" t="e">
        <f t="shared" si="311"/>
        <v>#DIV/0!</v>
      </c>
      <c r="L1362" s="57" t="e">
        <f t="shared" si="311"/>
        <v>#DIV/0!</v>
      </c>
      <c r="M1362" s="116" t="e">
        <f t="shared" si="311"/>
        <v>#DIV/0!</v>
      </c>
    </row>
    <row r="1364" spans="2:13" ht="15.75" thickBot="1" x14ac:dyDescent="0.3">
      <c r="B1364" s="9" t="s">
        <v>284</v>
      </c>
      <c r="C1364" s="26" t="s">
        <v>389</v>
      </c>
      <c r="D1364" s="27" t="s">
        <v>273</v>
      </c>
      <c r="E1364" s="28"/>
      <c r="F1364" s="26" t="s">
        <v>390</v>
      </c>
      <c r="G1364" s="168"/>
      <c r="H1364" s="30"/>
      <c r="I1364" s="26" t="s">
        <v>391</v>
      </c>
      <c r="K1364" s="27">
        <v>50</v>
      </c>
      <c r="L1364" s="94" t="s">
        <v>274</v>
      </c>
      <c r="M1364" s="31" t="str">
        <f>IF(OR(MAX(D1368:M1368)&gt;51,MIN(D1368:M1368)&lt;49),"O/Temp error","")</f>
        <v>O/Temp error</v>
      </c>
    </row>
    <row r="1365" spans="2:13" ht="15" thickBot="1" x14ac:dyDescent="0.25">
      <c r="B1365" s="32" t="s">
        <v>392</v>
      </c>
      <c r="C1365" s="95" t="s">
        <v>275</v>
      </c>
      <c r="D1365" s="33">
        <v>650</v>
      </c>
      <c r="E1365" s="34">
        <v>800</v>
      </c>
      <c r="F1365" s="34">
        <v>1000</v>
      </c>
      <c r="G1365" s="34">
        <v>1200</v>
      </c>
      <c r="H1365" s="34">
        <v>1400</v>
      </c>
      <c r="I1365" s="34">
        <v>1600</v>
      </c>
      <c r="J1365" s="34">
        <v>1800</v>
      </c>
      <c r="K1365" s="34">
        <v>2000</v>
      </c>
      <c r="L1365" s="34">
        <v>2400</v>
      </c>
      <c r="M1365" s="35">
        <v>2800</v>
      </c>
    </row>
    <row r="1366" spans="2:13" x14ac:dyDescent="0.2">
      <c r="B1366" s="36" t="s">
        <v>393</v>
      </c>
      <c r="C1366" s="96" t="s">
        <v>276</v>
      </c>
      <c r="D1366" s="99"/>
      <c r="E1366" s="38"/>
      <c r="F1366" s="38"/>
      <c r="G1366" s="38"/>
      <c r="H1366" s="38"/>
      <c r="I1366" s="38"/>
      <c r="J1366" s="38"/>
      <c r="K1366" s="37"/>
      <c r="L1366" s="37"/>
      <c r="M1366" s="100"/>
    </row>
    <row r="1367" spans="2:13" ht="15" x14ac:dyDescent="0.2">
      <c r="B1367" s="39" t="s">
        <v>394</v>
      </c>
      <c r="C1367" s="162" t="s">
        <v>274</v>
      </c>
      <c r="D1367" s="101"/>
      <c r="E1367" s="40"/>
      <c r="F1367" s="40"/>
      <c r="G1367" s="40"/>
      <c r="H1367" s="40"/>
      <c r="I1367" s="40"/>
      <c r="J1367" s="40"/>
      <c r="K1367" s="40"/>
      <c r="L1367" s="40"/>
      <c r="M1367" s="102"/>
    </row>
    <row r="1368" spans="2:13" ht="15" x14ac:dyDescent="0.2">
      <c r="B1368" s="39" t="s">
        <v>395</v>
      </c>
      <c r="C1368" s="161" t="s">
        <v>274</v>
      </c>
      <c r="D1368" s="101"/>
      <c r="E1368" s="40"/>
      <c r="F1368" s="40"/>
      <c r="G1368" s="41"/>
      <c r="H1368" s="40"/>
      <c r="I1368" s="40"/>
      <c r="J1368" s="40"/>
      <c r="K1368" s="40"/>
      <c r="L1368" s="40"/>
      <c r="M1368" s="102"/>
    </row>
    <row r="1369" spans="2:13" ht="15" thickBot="1" x14ac:dyDescent="0.25">
      <c r="B1369" s="42" t="s">
        <v>396</v>
      </c>
      <c r="C1369" s="49" t="s">
        <v>277</v>
      </c>
      <c r="D1369" s="103"/>
      <c r="E1369" s="43"/>
      <c r="F1369" s="43"/>
      <c r="G1369" s="43"/>
      <c r="H1369" s="43"/>
      <c r="I1369" s="44"/>
      <c r="J1369" s="44"/>
      <c r="K1369" s="43"/>
      <c r="L1369" s="43"/>
      <c r="M1369" s="104"/>
    </row>
    <row r="1370" spans="2:13" ht="15" x14ac:dyDescent="0.2">
      <c r="B1370" s="45" t="s">
        <v>397</v>
      </c>
      <c r="C1370" s="161" t="s">
        <v>274</v>
      </c>
      <c r="D1370" s="105"/>
      <c r="E1370" s="46"/>
      <c r="F1370" s="46"/>
      <c r="G1370" s="46"/>
      <c r="H1370" s="46"/>
      <c r="I1370" s="46"/>
      <c r="J1370" s="46"/>
      <c r="K1370" s="46"/>
      <c r="L1370" s="46"/>
      <c r="M1370" s="106"/>
    </row>
    <row r="1371" spans="2:13" x14ac:dyDescent="0.2">
      <c r="B1371" s="39" t="s">
        <v>398</v>
      </c>
      <c r="C1371" s="47" t="s">
        <v>278</v>
      </c>
      <c r="D1371" s="107"/>
      <c r="E1371" s="48"/>
      <c r="F1371" s="48"/>
      <c r="G1371" s="48"/>
      <c r="H1371" s="48"/>
      <c r="I1371" s="48"/>
      <c r="J1371" s="48"/>
      <c r="K1371" s="48"/>
      <c r="L1371" s="48"/>
      <c r="M1371" s="108"/>
    </row>
    <row r="1372" spans="2:13" ht="15" thickBot="1" x14ac:dyDescent="0.25">
      <c r="B1372" s="42" t="s">
        <v>399</v>
      </c>
      <c r="C1372" s="49" t="s">
        <v>279</v>
      </c>
      <c r="D1372" s="109"/>
      <c r="E1372" s="50"/>
      <c r="F1372" s="50"/>
      <c r="G1372" s="50"/>
      <c r="H1372" s="50"/>
      <c r="I1372" s="50"/>
      <c r="J1372" s="50"/>
      <c r="K1372" s="50"/>
      <c r="L1372" s="50"/>
      <c r="M1372" s="110"/>
    </row>
    <row r="1373" spans="2:13" ht="15" thickBot="1" x14ac:dyDescent="0.25">
      <c r="B1373" s="51" t="s">
        <v>31</v>
      </c>
      <c r="C1373" s="97" t="s">
        <v>280</v>
      </c>
      <c r="D1373" s="111">
        <f>D1370+273.15</f>
        <v>273.14999999999998</v>
      </c>
      <c r="E1373" s="52">
        <f t="shared" ref="E1373:M1373" si="312">E1370+273.15</f>
        <v>273.14999999999998</v>
      </c>
      <c r="F1373" s="52">
        <f t="shared" si="312"/>
        <v>273.14999999999998</v>
      </c>
      <c r="G1373" s="52">
        <f t="shared" si="312"/>
        <v>273.14999999999998</v>
      </c>
      <c r="H1373" s="52">
        <f t="shared" si="312"/>
        <v>273.14999999999998</v>
      </c>
      <c r="I1373" s="52">
        <f t="shared" si="312"/>
        <v>273.14999999999998</v>
      </c>
      <c r="J1373" s="52">
        <f t="shared" si="312"/>
        <v>273.14999999999998</v>
      </c>
      <c r="K1373" s="52">
        <f t="shared" si="312"/>
        <v>273.14999999999998</v>
      </c>
      <c r="L1373" s="52">
        <f t="shared" si="312"/>
        <v>273.14999999999998</v>
      </c>
      <c r="M1373" s="112">
        <f t="shared" si="312"/>
        <v>273.14999999999998</v>
      </c>
    </row>
    <row r="1374" spans="2:13" ht="16.5" x14ac:dyDescent="0.2">
      <c r="B1374" s="53" t="s">
        <v>400</v>
      </c>
      <c r="C1374" s="54" t="s">
        <v>281</v>
      </c>
      <c r="D1374" s="113" t="e">
        <f>(1.2931*273.15/(D1373))*(D1372/1013.25)*(1-0.378*(D1371/100)*(EXP(-6096.9385*(D1373)^-1+21.2409642-2.711193*10^-2*(D1373)+1.673952*10^-5*(D1373)^2+2.433502*LN((D1373))))/100/D1372)</f>
        <v>#DIV/0!</v>
      </c>
      <c r="E1374" s="55" t="e">
        <f t="shared" ref="E1374:M1374" si="313">(1.2931*273.15/(E1373))*(E1372/1013.25)*(1-0.378*(E1371/100)*(EXP(-6096.9385*(E1373)^-1+21.2409642-2.711193*10^-2*(E1373)+1.673952*10^-5*(E1373)^2+2.433502*LN((E1373))))/100/E1372)</f>
        <v>#DIV/0!</v>
      </c>
      <c r="F1374" s="55" t="e">
        <f t="shared" si="313"/>
        <v>#DIV/0!</v>
      </c>
      <c r="G1374" s="55" t="e">
        <f t="shared" si="313"/>
        <v>#DIV/0!</v>
      </c>
      <c r="H1374" s="55" t="e">
        <f t="shared" si="313"/>
        <v>#DIV/0!</v>
      </c>
      <c r="I1374" s="55" t="e">
        <f t="shared" si="313"/>
        <v>#DIV/0!</v>
      </c>
      <c r="J1374" s="55" t="e">
        <f t="shared" si="313"/>
        <v>#DIV/0!</v>
      </c>
      <c r="K1374" s="55" t="e">
        <f t="shared" si="313"/>
        <v>#DIV/0!</v>
      </c>
      <c r="L1374" s="55" t="e">
        <f t="shared" si="313"/>
        <v>#DIV/0!</v>
      </c>
      <c r="M1374" s="114" t="e">
        <f t="shared" si="313"/>
        <v>#DIV/0!</v>
      </c>
    </row>
    <row r="1375" spans="2:13" ht="15.75" thickBot="1" x14ac:dyDescent="0.2">
      <c r="B1375" s="56" t="s">
        <v>401</v>
      </c>
      <c r="C1375" s="98" t="s">
        <v>282</v>
      </c>
      <c r="D1375" s="115" t="e">
        <f t="shared" ref="D1375:M1375" si="314">((1.175-D1374)*IF(OR($K1364=80,$K1364="80℃"),D$8,D$7))+D1366</f>
        <v>#DIV/0!</v>
      </c>
      <c r="E1375" s="57" t="e">
        <f t="shared" si="314"/>
        <v>#DIV/0!</v>
      </c>
      <c r="F1375" s="57" t="e">
        <f t="shared" si="314"/>
        <v>#DIV/0!</v>
      </c>
      <c r="G1375" s="57" t="e">
        <f t="shared" si="314"/>
        <v>#DIV/0!</v>
      </c>
      <c r="H1375" s="57" t="e">
        <f t="shared" si="314"/>
        <v>#DIV/0!</v>
      </c>
      <c r="I1375" s="57" t="e">
        <f t="shared" si="314"/>
        <v>#DIV/0!</v>
      </c>
      <c r="J1375" s="57" t="e">
        <f t="shared" si="314"/>
        <v>#DIV/0!</v>
      </c>
      <c r="K1375" s="57" t="e">
        <f t="shared" si="314"/>
        <v>#DIV/0!</v>
      </c>
      <c r="L1375" s="57" t="e">
        <f t="shared" si="314"/>
        <v>#DIV/0!</v>
      </c>
      <c r="M1375" s="116" t="e">
        <f t="shared" si="314"/>
        <v>#DIV/0!</v>
      </c>
    </row>
    <row r="1376" spans="2:13" x14ac:dyDescent="0.2">
      <c r="B1376" s="11"/>
      <c r="C1376" s="11"/>
      <c r="D1376" s="11"/>
      <c r="E1376" s="11"/>
      <c r="F1376" s="11"/>
      <c r="G1376" s="11"/>
      <c r="H1376" s="11"/>
      <c r="I1376" s="11"/>
      <c r="J1376" s="11"/>
      <c r="K1376" s="11"/>
      <c r="L1376" s="11"/>
      <c r="M1376" s="11"/>
    </row>
    <row r="1377" spans="2:13" ht="15.75" thickBot="1" x14ac:dyDescent="0.3">
      <c r="B1377" s="9" t="s">
        <v>285</v>
      </c>
      <c r="C1377" s="26" t="s">
        <v>389</v>
      </c>
      <c r="D1377" s="28" t="str">
        <f>D1364</f>
        <v>JASO BC</v>
      </c>
      <c r="E1377" s="28"/>
      <c r="F1377" s="26" t="s">
        <v>390</v>
      </c>
      <c r="G1377" s="168"/>
      <c r="H1377" s="30"/>
      <c r="I1377" s="26" t="s">
        <v>391</v>
      </c>
      <c r="K1377" s="27">
        <v>80</v>
      </c>
      <c r="L1377" s="94" t="s">
        <v>274</v>
      </c>
      <c r="M1377" s="31" t="str">
        <f>IF(OR(MAX(D1381:M1381)&gt;81,MIN(D1381:M1381)&lt;79),"O/Temp error","")</f>
        <v>O/Temp error</v>
      </c>
    </row>
    <row r="1378" spans="2:13" ht="15" thickBot="1" x14ac:dyDescent="0.25">
      <c r="B1378" s="58" t="s">
        <v>392</v>
      </c>
      <c r="C1378" s="117" t="s">
        <v>35</v>
      </c>
      <c r="D1378" s="59">
        <v>650</v>
      </c>
      <c r="E1378" s="60">
        <v>800</v>
      </c>
      <c r="F1378" s="60">
        <v>1000</v>
      </c>
      <c r="G1378" s="60">
        <v>1200</v>
      </c>
      <c r="H1378" s="60">
        <v>1400</v>
      </c>
      <c r="I1378" s="60">
        <v>1600</v>
      </c>
      <c r="J1378" s="60">
        <v>1800</v>
      </c>
      <c r="K1378" s="60">
        <v>2000</v>
      </c>
      <c r="L1378" s="60">
        <v>2400</v>
      </c>
      <c r="M1378" s="61">
        <v>2800</v>
      </c>
    </row>
    <row r="1379" spans="2:13" x14ac:dyDescent="0.2">
      <c r="B1379" s="62" t="s">
        <v>393</v>
      </c>
      <c r="C1379" s="118" t="s">
        <v>276</v>
      </c>
      <c r="D1379" s="99"/>
      <c r="E1379" s="38"/>
      <c r="F1379" s="38"/>
      <c r="G1379" s="38"/>
      <c r="H1379" s="38"/>
      <c r="I1379" s="38"/>
      <c r="J1379" s="38"/>
      <c r="K1379" s="37"/>
      <c r="L1379" s="37"/>
      <c r="M1379" s="100"/>
    </row>
    <row r="1380" spans="2:13" x14ac:dyDescent="0.2">
      <c r="B1380" s="63" t="s">
        <v>394</v>
      </c>
      <c r="C1380" s="67" t="s">
        <v>263</v>
      </c>
      <c r="D1380" s="101"/>
      <c r="E1380" s="40"/>
      <c r="F1380" s="40"/>
      <c r="G1380" s="40"/>
      <c r="H1380" s="40"/>
      <c r="I1380" s="40"/>
      <c r="J1380" s="40"/>
      <c r="K1380" s="40"/>
      <c r="L1380" s="40"/>
      <c r="M1380" s="102"/>
    </row>
    <row r="1381" spans="2:13" x14ac:dyDescent="0.2">
      <c r="B1381" s="63" t="s">
        <v>395</v>
      </c>
      <c r="C1381" s="67" t="s">
        <v>263</v>
      </c>
      <c r="D1381" s="101"/>
      <c r="E1381" s="40"/>
      <c r="F1381" s="40"/>
      <c r="G1381" s="41"/>
      <c r="H1381" s="40"/>
      <c r="I1381" s="40"/>
      <c r="J1381" s="40"/>
      <c r="K1381" s="40"/>
      <c r="L1381" s="40"/>
      <c r="M1381" s="102"/>
    </row>
    <row r="1382" spans="2:13" ht="15" thickBot="1" x14ac:dyDescent="0.25">
      <c r="B1382" s="64" t="s">
        <v>396</v>
      </c>
      <c r="C1382" s="68" t="s">
        <v>15</v>
      </c>
      <c r="D1382" s="103"/>
      <c r="E1382" s="43"/>
      <c r="F1382" s="43"/>
      <c r="G1382" s="43"/>
      <c r="H1382" s="43"/>
      <c r="I1382" s="44"/>
      <c r="J1382" s="44"/>
      <c r="K1382" s="43"/>
      <c r="L1382" s="43"/>
      <c r="M1382" s="104"/>
    </row>
    <row r="1383" spans="2:13" x14ac:dyDescent="0.2">
      <c r="B1383" s="65" t="s">
        <v>397</v>
      </c>
      <c r="C1383" s="66" t="s">
        <v>263</v>
      </c>
      <c r="D1383" s="105"/>
      <c r="E1383" s="46"/>
      <c r="F1383" s="46"/>
      <c r="G1383" s="46"/>
      <c r="H1383" s="46"/>
      <c r="I1383" s="46"/>
      <c r="J1383" s="46"/>
      <c r="K1383" s="46"/>
      <c r="L1383" s="46"/>
      <c r="M1383" s="106"/>
    </row>
    <row r="1384" spans="2:13" x14ac:dyDescent="0.2">
      <c r="B1384" s="63" t="s">
        <v>398</v>
      </c>
      <c r="C1384" s="67" t="s">
        <v>265</v>
      </c>
      <c r="D1384" s="107"/>
      <c r="E1384" s="48"/>
      <c r="F1384" s="48"/>
      <c r="G1384" s="48"/>
      <c r="H1384" s="48"/>
      <c r="I1384" s="48"/>
      <c r="J1384" s="48"/>
      <c r="K1384" s="48"/>
      <c r="L1384" s="48"/>
      <c r="M1384" s="108"/>
    </row>
    <row r="1385" spans="2:13" ht="15" thickBot="1" x14ac:dyDescent="0.25">
      <c r="B1385" s="64" t="s">
        <v>399</v>
      </c>
      <c r="C1385" s="68" t="s">
        <v>17</v>
      </c>
      <c r="D1385" s="109"/>
      <c r="E1385" s="50"/>
      <c r="F1385" s="50"/>
      <c r="G1385" s="50"/>
      <c r="H1385" s="50"/>
      <c r="I1385" s="50"/>
      <c r="J1385" s="50"/>
      <c r="K1385" s="50"/>
      <c r="L1385" s="50"/>
      <c r="M1385" s="110"/>
    </row>
    <row r="1386" spans="2:13" ht="15" thickBot="1" x14ac:dyDescent="0.25">
      <c r="B1386" s="51" t="s">
        <v>31</v>
      </c>
      <c r="C1386" s="97" t="s">
        <v>19</v>
      </c>
      <c r="D1386" s="111">
        <f>D1383+273.15</f>
        <v>273.14999999999998</v>
      </c>
      <c r="E1386" s="52">
        <f t="shared" ref="E1386:M1386" si="315">E1383+273.15</f>
        <v>273.14999999999998</v>
      </c>
      <c r="F1386" s="52">
        <f t="shared" si="315"/>
        <v>273.14999999999998</v>
      </c>
      <c r="G1386" s="52">
        <f t="shared" si="315"/>
        <v>273.14999999999998</v>
      </c>
      <c r="H1386" s="52">
        <f t="shared" si="315"/>
        <v>273.14999999999998</v>
      </c>
      <c r="I1386" s="52">
        <f t="shared" si="315"/>
        <v>273.14999999999998</v>
      </c>
      <c r="J1386" s="52">
        <f t="shared" si="315"/>
        <v>273.14999999999998</v>
      </c>
      <c r="K1386" s="52">
        <f t="shared" si="315"/>
        <v>273.14999999999998</v>
      </c>
      <c r="L1386" s="52">
        <f t="shared" si="315"/>
        <v>273.14999999999998</v>
      </c>
      <c r="M1386" s="112">
        <f t="shared" si="315"/>
        <v>273.14999999999998</v>
      </c>
    </row>
    <row r="1387" spans="2:13" ht="16.5" x14ac:dyDescent="0.2">
      <c r="B1387" s="53" t="s">
        <v>400</v>
      </c>
      <c r="C1387" s="54" t="s">
        <v>281</v>
      </c>
      <c r="D1387" s="113" t="e">
        <f>(1.2931*273.15/(D1386))*(D1385/1013.25)*(1-0.378*(D1384/100)*(EXP(-6096.9385*(D1386)^-1+21.2409642-2.711193*10^-2*(D1386)+1.673952*10^-5*(D1386)^2+2.433502*LN((D1386))))/100/D1385)</f>
        <v>#DIV/0!</v>
      </c>
      <c r="E1387" s="55" t="e">
        <f t="shared" ref="E1387:M1387" si="316">(1.2931*273.15/(E1386))*(E1385/1013.25)*(1-0.378*(E1384/100)*(EXP(-6096.9385*(E1386)^-1+21.2409642-2.711193*10^-2*(E1386)+1.673952*10^-5*(E1386)^2+2.433502*LN((E1386))))/100/E1385)</f>
        <v>#DIV/0!</v>
      </c>
      <c r="F1387" s="55" t="e">
        <f t="shared" si="316"/>
        <v>#DIV/0!</v>
      </c>
      <c r="G1387" s="55" t="e">
        <f t="shared" si="316"/>
        <v>#DIV/0!</v>
      </c>
      <c r="H1387" s="55" t="e">
        <f t="shared" si="316"/>
        <v>#DIV/0!</v>
      </c>
      <c r="I1387" s="55" t="e">
        <f t="shared" si="316"/>
        <v>#DIV/0!</v>
      </c>
      <c r="J1387" s="55" t="e">
        <f t="shared" si="316"/>
        <v>#DIV/0!</v>
      </c>
      <c r="K1387" s="55" t="e">
        <f t="shared" si="316"/>
        <v>#DIV/0!</v>
      </c>
      <c r="L1387" s="55" t="e">
        <f t="shared" si="316"/>
        <v>#DIV/0!</v>
      </c>
      <c r="M1387" s="114" t="e">
        <f t="shared" si="316"/>
        <v>#DIV/0!</v>
      </c>
    </row>
    <row r="1388" spans="2:13" ht="15.75" thickBot="1" x14ac:dyDescent="0.2">
      <c r="B1388" s="56" t="s">
        <v>401</v>
      </c>
      <c r="C1388" s="98" t="s">
        <v>282</v>
      </c>
      <c r="D1388" s="115" t="e">
        <f t="shared" ref="D1388:M1388" si="317">((1.175-D1387)*IF(OR($K1377=80,$K1377="80℃"),D$8,D$7))+D1379</f>
        <v>#DIV/0!</v>
      </c>
      <c r="E1388" s="57" t="e">
        <f t="shared" si="317"/>
        <v>#DIV/0!</v>
      </c>
      <c r="F1388" s="57" t="e">
        <f t="shared" si="317"/>
        <v>#DIV/0!</v>
      </c>
      <c r="G1388" s="57" t="e">
        <f t="shared" si="317"/>
        <v>#DIV/0!</v>
      </c>
      <c r="H1388" s="57" t="e">
        <f t="shared" si="317"/>
        <v>#DIV/0!</v>
      </c>
      <c r="I1388" s="57" t="e">
        <f t="shared" si="317"/>
        <v>#DIV/0!</v>
      </c>
      <c r="J1388" s="57" t="e">
        <f t="shared" si="317"/>
        <v>#DIV/0!</v>
      </c>
      <c r="K1388" s="57" t="e">
        <f t="shared" si="317"/>
        <v>#DIV/0!</v>
      </c>
      <c r="L1388" s="57" t="e">
        <f t="shared" si="317"/>
        <v>#DIV/0!</v>
      </c>
      <c r="M1388" s="116" t="e">
        <f t="shared" si="317"/>
        <v>#DIV/0!</v>
      </c>
    </row>
    <row r="1390" spans="2:13" ht="15.75" thickBot="1" x14ac:dyDescent="0.3">
      <c r="B1390" s="9" t="s">
        <v>286</v>
      </c>
      <c r="C1390" s="26" t="s">
        <v>389</v>
      </c>
      <c r="D1390" s="78"/>
      <c r="E1390" s="28"/>
      <c r="F1390" s="26" t="s">
        <v>390</v>
      </c>
      <c r="G1390" s="168"/>
      <c r="H1390" s="30"/>
      <c r="I1390" s="26" t="s">
        <v>391</v>
      </c>
      <c r="K1390" s="27">
        <v>50</v>
      </c>
      <c r="L1390" s="94" t="s">
        <v>274</v>
      </c>
      <c r="M1390" s="31" t="str">
        <f>IF(OR(MAX(D1394:M1394)&gt;51,MIN(D1394:M1394)&lt;49),"O/Temp error","")</f>
        <v>O/Temp error</v>
      </c>
    </row>
    <row r="1391" spans="2:13" ht="15" thickBot="1" x14ac:dyDescent="0.25">
      <c r="B1391" s="32" t="s">
        <v>392</v>
      </c>
      <c r="C1391" s="95" t="s">
        <v>275</v>
      </c>
      <c r="D1391" s="33">
        <v>650</v>
      </c>
      <c r="E1391" s="34">
        <v>800</v>
      </c>
      <c r="F1391" s="34">
        <v>1000</v>
      </c>
      <c r="G1391" s="34">
        <v>1200</v>
      </c>
      <c r="H1391" s="34">
        <v>1400</v>
      </c>
      <c r="I1391" s="34">
        <v>1600</v>
      </c>
      <c r="J1391" s="34">
        <v>1800</v>
      </c>
      <c r="K1391" s="34">
        <v>2000</v>
      </c>
      <c r="L1391" s="34">
        <v>2400</v>
      </c>
      <c r="M1391" s="35">
        <v>2800</v>
      </c>
    </row>
    <row r="1392" spans="2:13" x14ac:dyDescent="0.2">
      <c r="B1392" s="36" t="s">
        <v>393</v>
      </c>
      <c r="C1392" s="96" t="s">
        <v>276</v>
      </c>
      <c r="D1392" s="99"/>
      <c r="E1392" s="38"/>
      <c r="F1392" s="38"/>
      <c r="G1392" s="38"/>
      <c r="H1392" s="38"/>
      <c r="I1392" s="38"/>
      <c r="J1392" s="38"/>
      <c r="K1392" s="37"/>
      <c r="L1392" s="37"/>
      <c r="M1392" s="100"/>
    </row>
    <row r="1393" spans="2:13" ht="15" x14ac:dyDescent="0.2">
      <c r="B1393" s="39" t="s">
        <v>394</v>
      </c>
      <c r="C1393" s="162" t="s">
        <v>274</v>
      </c>
      <c r="D1393" s="101"/>
      <c r="E1393" s="40"/>
      <c r="F1393" s="40"/>
      <c r="G1393" s="40"/>
      <c r="H1393" s="40"/>
      <c r="I1393" s="40"/>
      <c r="J1393" s="40"/>
      <c r="K1393" s="40"/>
      <c r="L1393" s="40"/>
      <c r="M1393" s="102"/>
    </row>
    <row r="1394" spans="2:13" ht="15" x14ac:dyDescent="0.2">
      <c r="B1394" s="39" t="s">
        <v>395</v>
      </c>
      <c r="C1394" s="161" t="s">
        <v>274</v>
      </c>
      <c r="D1394" s="101"/>
      <c r="E1394" s="40"/>
      <c r="F1394" s="40"/>
      <c r="G1394" s="41"/>
      <c r="H1394" s="40"/>
      <c r="I1394" s="40"/>
      <c r="J1394" s="40"/>
      <c r="K1394" s="40"/>
      <c r="L1394" s="40"/>
      <c r="M1394" s="102"/>
    </row>
    <row r="1395" spans="2:13" ht="15" thickBot="1" x14ac:dyDescent="0.25">
      <c r="B1395" s="42" t="s">
        <v>396</v>
      </c>
      <c r="C1395" s="49" t="s">
        <v>277</v>
      </c>
      <c r="D1395" s="103"/>
      <c r="E1395" s="43"/>
      <c r="F1395" s="43"/>
      <c r="G1395" s="43"/>
      <c r="H1395" s="43"/>
      <c r="I1395" s="44"/>
      <c r="J1395" s="44"/>
      <c r="K1395" s="43"/>
      <c r="L1395" s="43"/>
      <c r="M1395" s="104"/>
    </row>
    <row r="1396" spans="2:13" ht="15" x14ac:dyDescent="0.2">
      <c r="B1396" s="45" t="s">
        <v>397</v>
      </c>
      <c r="C1396" s="161" t="s">
        <v>274</v>
      </c>
      <c r="D1396" s="105"/>
      <c r="E1396" s="46"/>
      <c r="F1396" s="46"/>
      <c r="G1396" s="46"/>
      <c r="H1396" s="46"/>
      <c r="I1396" s="46"/>
      <c r="J1396" s="46"/>
      <c r="K1396" s="46"/>
      <c r="L1396" s="46"/>
      <c r="M1396" s="106"/>
    </row>
    <row r="1397" spans="2:13" x14ac:dyDescent="0.2">
      <c r="B1397" s="39" t="s">
        <v>398</v>
      </c>
      <c r="C1397" s="47" t="s">
        <v>278</v>
      </c>
      <c r="D1397" s="107"/>
      <c r="E1397" s="48"/>
      <c r="F1397" s="48"/>
      <c r="G1397" s="48"/>
      <c r="H1397" s="48"/>
      <c r="I1397" s="48"/>
      <c r="J1397" s="48"/>
      <c r="K1397" s="48"/>
      <c r="L1397" s="48"/>
      <c r="M1397" s="108"/>
    </row>
    <row r="1398" spans="2:13" ht="15" thickBot="1" x14ac:dyDescent="0.25">
      <c r="B1398" s="42" t="s">
        <v>399</v>
      </c>
      <c r="C1398" s="49" t="s">
        <v>279</v>
      </c>
      <c r="D1398" s="109"/>
      <c r="E1398" s="50"/>
      <c r="F1398" s="50"/>
      <c r="G1398" s="50"/>
      <c r="H1398" s="50"/>
      <c r="I1398" s="50"/>
      <c r="J1398" s="50"/>
      <c r="K1398" s="50"/>
      <c r="L1398" s="50"/>
      <c r="M1398" s="110"/>
    </row>
    <row r="1399" spans="2:13" ht="15" thickBot="1" x14ac:dyDescent="0.25">
      <c r="B1399" s="51" t="s">
        <v>31</v>
      </c>
      <c r="C1399" s="97" t="s">
        <v>280</v>
      </c>
      <c r="D1399" s="111">
        <f>D1396+273.15</f>
        <v>273.14999999999998</v>
      </c>
      <c r="E1399" s="52">
        <f t="shared" ref="E1399:M1399" si="318">E1396+273.15</f>
        <v>273.14999999999998</v>
      </c>
      <c r="F1399" s="52">
        <f t="shared" si="318"/>
        <v>273.14999999999998</v>
      </c>
      <c r="G1399" s="52">
        <f t="shared" si="318"/>
        <v>273.14999999999998</v>
      </c>
      <c r="H1399" s="52">
        <f t="shared" si="318"/>
        <v>273.14999999999998</v>
      </c>
      <c r="I1399" s="52">
        <f t="shared" si="318"/>
        <v>273.14999999999998</v>
      </c>
      <c r="J1399" s="52">
        <f t="shared" si="318"/>
        <v>273.14999999999998</v>
      </c>
      <c r="K1399" s="52">
        <f t="shared" si="318"/>
        <v>273.14999999999998</v>
      </c>
      <c r="L1399" s="52">
        <f t="shared" si="318"/>
        <v>273.14999999999998</v>
      </c>
      <c r="M1399" s="112">
        <f t="shared" si="318"/>
        <v>273.14999999999998</v>
      </c>
    </row>
    <row r="1400" spans="2:13" ht="16.5" x14ac:dyDescent="0.2">
      <c r="B1400" s="53" t="s">
        <v>400</v>
      </c>
      <c r="C1400" s="54" t="s">
        <v>281</v>
      </c>
      <c r="D1400" s="113" t="e">
        <f>(1.2931*273.15/(D1399))*(D1398/1013.25)*(1-0.378*(D1397/100)*(EXP(-6096.9385*(D1399)^-1+21.2409642-2.711193*10^-2*(D1399)+1.673952*10^-5*(D1399)^2+2.433502*LN((D1399))))/100/D1398)</f>
        <v>#DIV/0!</v>
      </c>
      <c r="E1400" s="55" t="e">
        <f t="shared" ref="E1400:M1400" si="319">(1.2931*273.15/(E1399))*(E1398/1013.25)*(1-0.378*(E1397/100)*(EXP(-6096.9385*(E1399)^-1+21.2409642-2.711193*10^-2*(E1399)+1.673952*10^-5*(E1399)^2+2.433502*LN((E1399))))/100/E1398)</f>
        <v>#DIV/0!</v>
      </c>
      <c r="F1400" s="55" t="e">
        <f t="shared" si="319"/>
        <v>#DIV/0!</v>
      </c>
      <c r="G1400" s="55" t="e">
        <f t="shared" si="319"/>
        <v>#DIV/0!</v>
      </c>
      <c r="H1400" s="55" t="e">
        <f t="shared" si="319"/>
        <v>#DIV/0!</v>
      </c>
      <c r="I1400" s="55" t="e">
        <f t="shared" si="319"/>
        <v>#DIV/0!</v>
      </c>
      <c r="J1400" s="55" t="e">
        <f t="shared" si="319"/>
        <v>#DIV/0!</v>
      </c>
      <c r="K1400" s="55" t="e">
        <f t="shared" si="319"/>
        <v>#DIV/0!</v>
      </c>
      <c r="L1400" s="55" t="e">
        <f t="shared" si="319"/>
        <v>#DIV/0!</v>
      </c>
      <c r="M1400" s="114" t="e">
        <f t="shared" si="319"/>
        <v>#DIV/0!</v>
      </c>
    </row>
    <row r="1401" spans="2:13" ht="15.75" thickBot="1" x14ac:dyDescent="0.2">
      <c r="B1401" s="56" t="s">
        <v>401</v>
      </c>
      <c r="C1401" s="98" t="s">
        <v>282</v>
      </c>
      <c r="D1401" s="115" t="e">
        <f t="shared" ref="D1401:M1401" si="320">((1.175-D1400)*IF(OR($K1390=80,$K1390="80℃"),D$8,D$7))+D1392</f>
        <v>#DIV/0!</v>
      </c>
      <c r="E1401" s="57" t="e">
        <f t="shared" si="320"/>
        <v>#DIV/0!</v>
      </c>
      <c r="F1401" s="57" t="e">
        <f t="shared" si="320"/>
        <v>#DIV/0!</v>
      </c>
      <c r="G1401" s="57" t="e">
        <f t="shared" si="320"/>
        <v>#DIV/0!</v>
      </c>
      <c r="H1401" s="57" t="e">
        <f t="shared" si="320"/>
        <v>#DIV/0!</v>
      </c>
      <c r="I1401" s="57" t="e">
        <f t="shared" si="320"/>
        <v>#DIV/0!</v>
      </c>
      <c r="J1401" s="57" t="e">
        <f t="shared" si="320"/>
        <v>#DIV/0!</v>
      </c>
      <c r="K1401" s="57" t="e">
        <f t="shared" si="320"/>
        <v>#DIV/0!</v>
      </c>
      <c r="L1401" s="57" t="e">
        <f t="shared" si="320"/>
        <v>#DIV/0!</v>
      </c>
      <c r="M1401" s="116" t="e">
        <f t="shared" si="320"/>
        <v>#DIV/0!</v>
      </c>
    </row>
    <row r="1402" spans="2:13" x14ac:dyDescent="0.2">
      <c r="B1402" s="11"/>
      <c r="C1402" s="11"/>
      <c r="D1402" s="11"/>
      <c r="E1402" s="11"/>
      <c r="F1402" s="11"/>
      <c r="G1402" s="11"/>
      <c r="H1402" s="11"/>
      <c r="I1402" s="11"/>
      <c r="J1402" s="11"/>
      <c r="K1402" s="11"/>
      <c r="L1402" s="11"/>
      <c r="M1402" s="11"/>
    </row>
    <row r="1403" spans="2:13" ht="15.75" thickBot="1" x14ac:dyDescent="0.3">
      <c r="B1403" s="9" t="s">
        <v>287</v>
      </c>
      <c r="C1403" s="26" t="s">
        <v>389</v>
      </c>
      <c r="D1403" s="28">
        <f>D1390</f>
        <v>0</v>
      </c>
      <c r="E1403" s="28"/>
      <c r="F1403" s="26" t="s">
        <v>390</v>
      </c>
      <c r="G1403" s="168"/>
      <c r="H1403" s="30"/>
      <c r="I1403" s="26" t="s">
        <v>391</v>
      </c>
      <c r="K1403" s="27">
        <v>80</v>
      </c>
      <c r="L1403" s="94" t="s">
        <v>274</v>
      </c>
      <c r="M1403" s="31" t="str">
        <f>IF(OR(MAX(D1407:M1407)&gt;81,MIN(D1407:M1407)&lt;79),"O/Temp error","")</f>
        <v>O/Temp error</v>
      </c>
    </row>
    <row r="1404" spans="2:13" ht="15" thickBot="1" x14ac:dyDescent="0.25">
      <c r="B1404" s="58" t="s">
        <v>392</v>
      </c>
      <c r="C1404" s="117" t="s">
        <v>35</v>
      </c>
      <c r="D1404" s="59">
        <v>650</v>
      </c>
      <c r="E1404" s="60">
        <v>800</v>
      </c>
      <c r="F1404" s="60">
        <v>1000</v>
      </c>
      <c r="G1404" s="60">
        <v>1200</v>
      </c>
      <c r="H1404" s="60">
        <v>1400</v>
      </c>
      <c r="I1404" s="60">
        <v>1600</v>
      </c>
      <c r="J1404" s="60">
        <v>1800</v>
      </c>
      <c r="K1404" s="60">
        <v>2000</v>
      </c>
      <c r="L1404" s="60">
        <v>2400</v>
      </c>
      <c r="M1404" s="61">
        <v>2800</v>
      </c>
    </row>
    <row r="1405" spans="2:13" x14ac:dyDescent="0.2">
      <c r="B1405" s="62" t="s">
        <v>393</v>
      </c>
      <c r="C1405" s="118" t="s">
        <v>276</v>
      </c>
      <c r="D1405" s="99"/>
      <c r="E1405" s="38"/>
      <c r="F1405" s="38"/>
      <c r="G1405" s="38"/>
      <c r="H1405" s="38"/>
      <c r="I1405" s="38"/>
      <c r="J1405" s="38"/>
      <c r="K1405" s="37"/>
      <c r="L1405" s="37"/>
      <c r="M1405" s="100"/>
    </row>
    <row r="1406" spans="2:13" x14ac:dyDescent="0.2">
      <c r="B1406" s="63" t="s">
        <v>394</v>
      </c>
      <c r="C1406" s="67" t="s">
        <v>263</v>
      </c>
      <c r="D1406" s="101"/>
      <c r="E1406" s="40"/>
      <c r="F1406" s="40"/>
      <c r="G1406" s="40"/>
      <c r="H1406" s="40"/>
      <c r="I1406" s="40"/>
      <c r="J1406" s="40"/>
      <c r="K1406" s="40"/>
      <c r="L1406" s="40"/>
      <c r="M1406" s="102"/>
    </row>
    <row r="1407" spans="2:13" x14ac:dyDescent="0.2">
      <c r="B1407" s="63" t="s">
        <v>395</v>
      </c>
      <c r="C1407" s="67" t="s">
        <v>263</v>
      </c>
      <c r="D1407" s="101"/>
      <c r="E1407" s="40"/>
      <c r="F1407" s="40"/>
      <c r="G1407" s="41"/>
      <c r="H1407" s="40"/>
      <c r="I1407" s="40"/>
      <c r="J1407" s="40"/>
      <c r="K1407" s="40"/>
      <c r="L1407" s="40"/>
      <c r="M1407" s="102"/>
    </row>
    <row r="1408" spans="2:13" ht="15" thickBot="1" x14ac:dyDescent="0.25">
      <c r="B1408" s="64" t="s">
        <v>396</v>
      </c>
      <c r="C1408" s="68" t="s">
        <v>15</v>
      </c>
      <c r="D1408" s="103"/>
      <c r="E1408" s="43"/>
      <c r="F1408" s="43"/>
      <c r="G1408" s="43"/>
      <c r="H1408" s="43"/>
      <c r="I1408" s="44"/>
      <c r="J1408" s="44"/>
      <c r="K1408" s="43"/>
      <c r="L1408" s="43"/>
      <c r="M1408" s="104"/>
    </row>
    <row r="1409" spans="2:13" x14ac:dyDescent="0.2">
      <c r="B1409" s="65" t="s">
        <v>397</v>
      </c>
      <c r="C1409" s="66" t="s">
        <v>263</v>
      </c>
      <c r="D1409" s="105"/>
      <c r="E1409" s="46"/>
      <c r="F1409" s="46"/>
      <c r="G1409" s="46"/>
      <c r="H1409" s="46"/>
      <c r="I1409" s="46"/>
      <c r="J1409" s="46"/>
      <c r="K1409" s="46"/>
      <c r="L1409" s="46"/>
      <c r="M1409" s="106"/>
    </row>
    <row r="1410" spans="2:13" x14ac:dyDescent="0.2">
      <c r="B1410" s="63" t="s">
        <v>398</v>
      </c>
      <c r="C1410" s="67" t="s">
        <v>265</v>
      </c>
      <c r="D1410" s="107"/>
      <c r="E1410" s="48"/>
      <c r="F1410" s="48"/>
      <c r="G1410" s="48"/>
      <c r="H1410" s="48"/>
      <c r="I1410" s="48"/>
      <c r="J1410" s="48"/>
      <c r="K1410" s="48"/>
      <c r="L1410" s="48"/>
      <c r="M1410" s="108"/>
    </row>
    <row r="1411" spans="2:13" ht="15" thickBot="1" x14ac:dyDescent="0.25">
      <c r="B1411" s="64" t="s">
        <v>399</v>
      </c>
      <c r="C1411" s="68" t="s">
        <v>17</v>
      </c>
      <c r="D1411" s="109"/>
      <c r="E1411" s="50"/>
      <c r="F1411" s="50"/>
      <c r="G1411" s="50"/>
      <c r="H1411" s="50"/>
      <c r="I1411" s="50"/>
      <c r="J1411" s="50"/>
      <c r="K1411" s="50"/>
      <c r="L1411" s="50"/>
      <c r="M1411" s="110"/>
    </row>
    <row r="1412" spans="2:13" ht="15" thickBot="1" x14ac:dyDescent="0.25">
      <c r="B1412" s="51" t="s">
        <v>31</v>
      </c>
      <c r="C1412" s="97" t="s">
        <v>19</v>
      </c>
      <c r="D1412" s="111">
        <f>D1409+273.15</f>
        <v>273.14999999999998</v>
      </c>
      <c r="E1412" s="52">
        <f t="shared" ref="E1412:M1412" si="321">E1409+273.15</f>
        <v>273.14999999999998</v>
      </c>
      <c r="F1412" s="52">
        <f t="shared" si="321"/>
        <v>273.14999999999998</v>
      </c>
      <c r="G1412" s="52">
        <f t="shared" si="321"/>
        <v>273.14999999999998</v>
      </c>
      <c r="H1412" s="52">
        <f t="shared" si="321"/>
        <v>273.14999999999998</v>
      </c>
      <c r="I1412" s="52">
        <f t="shared" si="321"/>
        <v>273.14999999999998</v>
      </c>
      <c r="J1412" s="52">
        <f t="shared" si="321"/>
        <v>273.14999999999998</v>
      </c>
      <c r="K1412" s="52">
        <f t="shared" si="321"/>
        <v>273.14999999999998</v>
      </c>
      <c r="L1412" s="52">
        <f t="shared" si="321"/>
        <v>273.14999999999998</v>
      </c>
      <c r="M1412" s="112">
        <f t="shared" si="321"/>
        <v>273.14999999999998</v>
      </c>
    </row>
    <row r="1413" spans="2:13" ht="16.5" x14ac:dyDescent="0.2">
      <c r="B1413" s="53" t="s">
        <v>400</v>
      </c>
      <c r="C1413" s="54" t="s">
        <v>281</v>
      </c>
      <c r="D1413" s="113" t="e">
        <f>(1.2931*273.15/(D1412))*(D1411/1013.25)*(1-0.378*(D1410/100)*(EXP(-6096.9385*(D1412)^-1+21.2409642-2.711193*10^-2*(D1412)+1.673952*10^-5*(D1412)^2+2.433502*LN((D1412))))/100/D1411)</f>
        <v>#DIV/0!</v>
      </c>
      <c r="E1413" s="55" t="e">
        <f t="shared" ref="E1413:M1413" si="322">(1.2931*273.15/(E1412))*(E1411/1013.25)*(1-0.378*(E1410/100)*(EXP(-6096.9385*(E1412)^-1+21.2409642-2.711193*10^-2*(E1412)+1.673952*10^-5*(E1412)^2+2.433502*LN((E1412))))/100/E1411)</f>
        <v>#DIV/0!</v>
      </c>
      <c r="F1413" s="55" t="e">
        <f t="shared" si="322"/>
        <v>#DIV/0!</v>
      </c>
      <c r="G1413" s="55" t="e">
        <f t="shared" si="322"/>
        <v>#DIV/0!</v>
      </c>
      <c r="H1413" s="55" t="e">
        <f t="shared" si="322"/>
        <v>#DIV/0!</v>
      </c>
      <c r="I1413" s="55" t="e">
        <f t="shared" si="322"/>
        <v>#DIV/0!</v>
      </c>
      <c r="J1413" s="55" t="e">
        <f t="shared" si="322"/>
        <v>#DIV/0!</v>
      </c>
      <c r="K1413" s="55" t="e">
        <f t="shared" si="322"/>
        <v>#DIV/0!</v>
      </c>
      <c r="L1413" s="55" t="e">
        <f t="shared" si="322"/>
        <v>#DIV/0!</v>
      </c>
      <c r="M1413" s="114" t="e">
        <f t="shared" si="322"/>
        <v>#DIV/0!</v>
      </c>
    </row>
    <row r="1414" spans="2:13" ht="15.75" thickBot="1" x14ac:dyDescent="0.2">
      <c r="B1414" s="56" t="s">
        <v>401</v>
      </c>
      <c r="C1414" s="98" t="s">
        <v>282</v>
      </c>
      <c r="D1414" s="115" t="e">
        <f t="shared" ref="D1414:M1414" si="323">((1.175-D1413)*IF(OR($K1403=80,$K1403="80℃"),D$8,D$7))+D1405</f>
        <v>#DIV/0!</v>
      </c>
      <c r="E1414" s="57" t="e">
        <f t="shared" si="323"/>
        <v>#DIV/0!</v>
      </c>
      <c r="F1414" s="57" t="e">
        <f t="shared" si="323"/>
        <v>#DIV/0!</v>
      </c>
      <c r="G1414" s="57" t="e">
        <f t="shared" si="323"/>
        <v>#DIV/0!</v>
      </c>
      <c r="H1414" s="57" t="e">
        <f t="shared" si="323"/>
        <v>#DIV/0!</v>
      </c>
      <c r="I1414" s="57" t="e">
        <f t="shared" si="323"/>
        <v>#DIV/0!</v>
      </c>
      <c r="J1414" s="57" t="e">
        <f t="shared" si="323"/>
        <v>#DIV/0!</v>
      </c>
      <c r="K1414" s="57" t="e">
        <f t="shared" si="323"/>
        <v>#DIV/0!</v>
      </c>
      <c r="L1414" s="57" t="e">
        <f t="shared" si="323"/>
        <v>#DIV/0!</v>
      </c>
      <c r="M1414" s="116" t="e">
        <f t="shared" si="323"/>
        <v>#DIV/0!</v>
      </c>
    </row>
    <row r="1416" spans="2:13" ht="15.75" thickBot="1" x14ac:dyDescent="0.3">
      <c r="B1416" s="9" t="s">
        <v>355</v>
      </c>
      <c r="C1416" s="26" t="s">
        <v>389</v>
      </c>
      <c r="D1416" s="27" t="s">
        <v>273</v>
      </c>
      <c r="E1416" s="28"/>
      <c r="F1416" s="26" t="s">
        <v>390</v>
      </c>
      <c r="G1416" s="168"/>
      <c r="H1416" s="30"/>
      <c r="I1416" s="26" t="s">
        <v>391</v>
      </c>
      <c r="K1416" s="27">
        <v>50</v>
      </c>
      <c r="L1416" s="94" t="s">
        <v>274</v>
      </c>
      <c r="M1416" s="31" t="str">
        <f>IF(OR(MAX(D1420:M1420)&gt;51,MIN(D1420:M1420)&lt;49),"O/Temp error","")</f>
        <v>O/Temp error</v>
      </c>
    </row>
    <row r="1417" spans="2:13" ht="15" thickBot="1" x14ac:dyDescent="0.25">
      <c r="B1417" s="32" t="s">
        <v>392</v>
      </c>
      <c r="C1417" s="95" t="s">
        <v>275</v>
      </c>
      <c r="D1417" s="33">
        <v>650</v>
      </c>
      <c r="E1417" s="34">
        <v>800</v>
      </c>
      <c r="F1417" s="34">
        <v>1000</v>
      </c>
      <c r="G1417" s="34">
        <v>1200</v>
      </c>
      <c r="H1417" s="34">
        <v>1400</v>
      </c>
      <c r="I1417" s="34">
        <v>1600</v>
      </c>
      <c r="J1417" s="34">
        <v>1800</v>
      </c>
      <c r="K1417" s="34">
        <v>2000</v>
      </c>
      <c r="L1417" s="34">
        <v>2400</v>
      </c>
      <c r="M1417" s="35">
        <v>2800</v>
      </c>
    </row>
    <row r="1418" spans="2:13" x14ac:dyDescent="0.2">
      <c r="B1418" s="36" t="s">
        <v>393</v>
      </c>
      <c r="C1418" s="96" t="s">
        <v>276</v>
      </c>
      <c r="D1418" s="99"/>
      <c r="E1418" s="38"/>
      <c r="F1418" s="38"/>
      <c r="G1418" s="38"/>
      <c r="H1418" s="38"/>
      <c r="I1418" s="38"/>
      <c r="J1418" s="38"/>
      <c r="K1418" s="37"/>
      <c r="L1418" s="37"/>
      <c r="M1418" s="100"/>
    </row>
    <row r="1419" spans="2:13" ht="15" x14ac:dyDescent="0.2">
      <c r="B1419" s="39" t="s">
        <v>394</v>
      </c>
      <c r="C1419" s="162" t="s">
        <v>274</v>
      </c>
      <c r="D1419" s="101"/>
      <c r="E1419" s="40"/>
      <c r="F1419" s="40"/>
      <c r="G1419" s="40"/>
      <c r="H1419" s="40"/>
      <c r="I1419" s="40"/>
      <c r="J1419" s="40"/>
      <c r="K1419" s="40"/>
      <c r="L1419" s="40"/>
      <c r="M1419" s="102"/>
    </row>
    <row r="1420" spans="2:13" ht="15" x14ac:dyDescent="0.2">
      <c r="B1420" s="39" t="s">
        <v>395</v>
      </c>
      <c r="C1420" s="161" t="s">
        <v>274</v>
      </c>
      <c r="D1420" s="101"/>
      <c r="E1420" s="40"/>
      <c r="F1420" s="40"/>
      <c r="G1420" s="41"/>
      <c r="H1420" s="40"/>
      <c r="I1420" s="40"/>
      <c r="J1420" s="40"/>
      <c r="K1420" s="40"/>
      <c r="L1420" s="40"/>
      <c r="M1420" s="102"/>
    </row>
    <row r="1421" spans="2:13" ht="15" thickBot="1" x14ac:dyDescent="0.25">
      <c r="B1421" s="42" t="s">
        <v>396</v>
      </c>
      <c r="C1421" s="49" t="s">
        <v>277</v>
      </c>
      <c r="D1421" s="103"/>
      <c r="E1421" s="43"/>
      <c r="F1421" s="43"/>
      <c r="G1421" s="43"/>
      <c r="H1421" s="43"/>
      <c r="I1421" s="44"/>
      <c r="J1421" s="44"/>
      <c r="K1421" s="43"/>
      <c r="L1421" s="43"/>
      <c r="M1421" s="104"/>
    </row>
    <row r="1422" spans="2:13" ht="15" x14ac:dyDescent="0.2">
      <c r="B1422" s="45" t="s">
        <v>397</v>
      </c>
      <c r="C1422" s="161" t="s">
        <v>274</v>
      </c>
      <c r="D1422" s="105"/>
      <c r="E1422" s="46"/>
      <c r="F1422" s="46"/>
      <c r="G1422" s="46"/>
      <c r="H1422" s="46"/>
      <c r="I1422" s="46"/>
      <c r="J1422" s="46"/>
      <c r="K1422" s="46"/>
      <c r="L1422" s="46"/>
      <c r="M1422" s="106"/>
    </row>
    <row r="1423" spans="2:13" x14ac:dyDescent="0.2">
      <c r="B1423" s="39" t="s">
        <v>398</v>
      </c>
      <c r="C1423" s="47" t="s">
        <v>278</v>
      </c>
      <c r="D1423" s="107"/>
      <c r="E1423" s="48"/>
      <c r="F1423" s="48"/>
      <c r="G1423" s="48"/>
      <c r="H1423" s="48"/>
      <c r="I1423" s="48"/>
      <c r="J1423" s="48"/>
      <c r="K1423" s="48"/>
      <c r="L1423" s="48"/>
      <c r="M1423" s="108"/>
    </row>
    <row r="1424" spans="2:13" ht="15" thickBot="1" x14ac:dyDescent="0.25">
      <c r="B1424" s="42" t="s">
        <v>399</v>
      </c>
      <c r="C1424" s="49" t="s">
        <v>279</v>
      </c>
      <c r="D1424" s="109"/>
      <c r="E1424" s="50"/>
      <c r="F1424" s="50"/>
      <c r="G1424" s="50"/>
      <c r="H1424" s="50"/>
      <c r="I1424" s="50"/>
      <c r="J1424" s="50"/>
      <c r="K1424" s="50"/>
      <c r="L1424" s="50"/>
      <c r="M1424" s="110"/>
    </row>
    <row r="1425" spans="2:13" ht="15" thickBot="1" x14ac:dyDescent="0.25">
      <c r="B1425" s="51" t="s">
        <v>31</v>
      </c>
      <c r="C1425" s="97" t="s">
        <v>280</v>
      </c>
      <c r="D1425" s="111">
        <f>D1422+273.15</f>
        <v>273.14999999999998</v>
      </c>
      <c r="E1425" s="52">
        <f t="shared" ref="E1425:M1425" si="324">E1422+273.15</f>
        <v>273.14999999999998</v>
      </c>
      <c r="F1425" s="52">
        <f t="shared" si="324"/>
        <v>273.14999999999998</v>
      </c>
      <c r="G1425" s="52">
        <f t="shared" si="324"/>
        <v>273.14999999999998</v>
      </c>
      <c r="H1425" s="52">
        <f t="shared" si="324"/>
        <v>273.14999999999998</v>
      </c>
      <c r="I1425" s="52">
        <f t="shared" si="324"/>
        <v>273.14999999999998</v>
      </c>
      <c r="J1425" s="52">
        <f t="shared" si="324"/>
        <v>273.14999999999998</v>
      </c>
      <c r="K1425" s="52">
        <f t="shared" si="324"/>
        <v>273.14999999999998</v>
      </c>
      <c r="L1425" s="52">
        <f t="shared" si="324"/>
        <v>273.14999999999998</v>
      </c>
      <c r="M1425" s="112">
        <f t="shared" si="324"/>
        <v>273.14999999999998</v>
      </c>
    </row>
    <row r="1426" spans="2:13" ht="16.5" x14ac:dyDescent="0.2">
      <c r="B1426" s="53" t="s">
        <v>400</v>
      </c>
      <c r="C1426" s="54" t="s">
        <v>281</v>
      </c>
      <c r="D1426" s="113" t="e">
        <f>(1.2931*273.15/(D1425))*(D1424/1013.25)*(1-0.378*(D1423/100)*(EXP(-6096.9385*(D1425)^-1+21.2409642-2.711193*10^-2*(D1425)+1.673952*10^-5*(D1425)^2+2.433502*LN((D1425))))/100/D1424)</f>
        <v>#DIV/0!</v>
      </c>
      <c r="E1426" s="55" t="e">
        <f t="shared" ref="E1426:M1426" si="325">(1.2931*273.15/(E1425))*(E1424/1013.25)*(1-0.378*(E1423/100)*(EXP(-6096.9385*(E1425)^-1+21.2409642-2.711193*10^-2*(E1425)+1.673952*10^-5*(E1425)^2+2.433502*LN((E1425))))/100/E1424)</f>
        <v>#DIV/0!</v>
      </c>
      <c r="F1426" s="55" t="e">
        <f t="shared" si="325"/>
        <v>#DIV/0!</v>
      </c>
      <c r="G1426" s="55" t="e">
        <f t="shared" si="325"/>
        <v>#DIV/0!</v>
      </c>
      <c r="H1426" s="55" t="e">
        <f t="shared" si="325"/>
        <v>#DIV/0!</v>
      </c>
      <c r="I1426" s="55" t="e">
        <f t="shared" si="325"/>
        <v>#DIV/0!</v>
      </c>
      <c r="J1426" s="55" t="e">
        <f t="shared" si="325"/>
        <v>#DIV/0!</v>
      </c>
      <c r="K1426" s="55" t="e">
        <f t="shared" si="325"/>
        <v>#DIV/0!</v>
      </c>
      <c r="L1426" s="55" t="e">
        <f t="shared" si="325"/>
        <v>#DIV/0!</v>
      </c>
      <c r="M1426" s="114" t="e">
        <f t="shared" si="325"/>
        <v>#DIV/0!</v>
      </c>
    </row>
    <row r="1427" spans="2:13" ht="15.75" thickBot="1" x14ac:dyDescent="0.2">
      <c r="B1427" s="56" t="s">
        <v>401</v>
      </c>
      <c r="C1427" s="98" t="s">
        <v>282</v>
      </c>
      <c r="D1427" s="115" t="e">
        <f t="shared" ref="D1427:M1427" si="326">((1.175-D1426)*IF(OR($K1416=80,$K1416="80℃"),D$8,D$7))+D1418</f>
        <v>#DIV/0!</v>
      </c>
      <c r="E1427" s="57" t="e">
        <f t="shared" si="326"/>
        <v>#DIV/0!</v>
      </c>
      <c r="F1427" s="57" t="e">
        <f t="shared" si="326"/>
        <v>#DIV/0!</v>
      </c>
      <c r="G1427" s="57" t="e">
        <f t="shared" si="326"/>
        <v>#DIV/0!</v>
      </c>
      <c r="H1427" s="57" t="e">
        <f t="shared" si="326"/>
        <v>#DIV/0!</v>
      </c>
      <c r="I1427" s="57" t="e">
        <f t="shared" si="326"/>
        <v>#DIV/0!</v>
      </c>
      <c r="J1427" s="57" t="e">
        <f t="shared" si="326"/>
        <v>#DIV/0!</v>
      </c>
      <c r="K1427" s="57" t="e">
        <f t="shared" si="326"/>
        <v>#DIV/0!</v>
      </c>
      <c r="L1427" s="57" t="e">
        <f t="shared" si="326"/>
        <v>#DIV/0!</v>
      </c>
      <c r="M1427" s="116" t="e">
        <f t="shared" si="326"/>
        <v>#DIV/0!</v>
      </c>
    </row>
    <row r="1428" spans="2:13" x14ac:dyDescent="0.2">
      <c r="B1428" s="11"/>
      <c r="C1428" s="11"/>
      <c r="D1428" s="11"/>
      <c r="E1428" s="11"/>
      <c r="F1428" s="11"/>
      <c r="G1428" s="11"/>
      <c r="H1428" s="11"/>
      <c r="I1428" s="11"/>
      <c r="J1428" s="11"/>
      <c r="K1428" s="11"/>
      <c r="L1428" s="11"/>
      <c r="M1428" s="11"/>
    </row>
    <row r="1429" spans="2:13" ht="15.75" thickBot="1" x14ac:dyDescent="0.3">
      <c r="B1429" s="9" t="s">
        <v>356</v>
      </c>
      <c r="C1429" s="26" t="s">
        <v>389</v>
      </c>
      <c r="D1429" s="28" t="str">
        <f>D1416</f>
        <v>JASO BC</v>
      </c>
      <c r="E1429" s="28"/>
      <c r="F1429" s="26" t="s">
        <v>390</v>
      </c>
      <c r="G1429" s="168"/>
      <c r="H1429" s="30"/>
      <c r="I1429" s="26" t="s">
        <v>391</v>
      </c>
      <c r="K1429" s="27">
        <v>80</v>
      </c>
      <c r="L1429" s="94" t="s">
        <v>274</v>
      </c>
      <c r="M1429" s="31" t="str">
        <f>IF(OR(MAX(D1433:M1433)&gt;81,MIN(D1433:M1433)&lt;79),"O/Temp error","")</f>
        <v>O/Temp error</v>
      </c>
    </row>
    <row r="1430" spans="2:13" ht="15" thickBot="1" x14ac:dyDescent="0.25">
      <c r="B1430" s="58" t="s">
        <v>392</v>
      </c>
      <c r="C1430" s="117" t="s">
        <v>35</v>
      </c>
      <c r="D1430" s="59">
        <v>650</v>
      </c>
      <c r="E1430" s="60">
        <v>800</v>
      </c>
      <c r="F1430" s="60">
        <v>1000</v>
      </c>
      <c r="G1430" s="60">
        <v>1200</v>
      </c>
      <c r="H1430" s="60">
        <v>1400</v>
      </c>
      <c r="I1430" s="60">
        <v>1600</v>
      </c>
      <c r="J1430" s="60">
        <v>1800</v>
      </c>
      <c r="K1430" s="60">
        <v>2000</v>
      </c>
      <c r="L1430" s="60">
        <v>2400</v>
      </c>
      <c r="M1430" s="61">
        <v>2800</v>
      </c>
    </row>
    <row r="1431" spans="2:13" x14ac:dyDescent="0.2">
      <c r="B1431" s="62" t="s">
        <v>393</v>
      </c>
      <c r="C1431" s="118" t="s">
        <v>276</v>
      </c>
      <c r="D1431" s="99"/>
      <c r="E1431" s="38"/>
      <c r="F1431" s="38"/>
      <c r="G1431" s="38"/>
      <c r="H1431" s="38"/>
      <c r="I1431" s="38"/>
      <c r="J1431" s="38"/>
      <c r="K1431" s="37"/>
      <c r="L1431" s="37"/>
      <c r="M1431" s="100"/>
    </row>
    <row r="1432" spans="2:13" x14ac:dyDescent="0.2">
      <c r="B1432" s="63" t="s">
        <v>394</v>
      </c>
      <c r="C1432" s="67" t="s">
        <v>263</v>
      </c>
      <c r="D1432" s="101"/>
      <c r="E1432" s="40"/>
      <c r="F1432" s="40"/>
      <c r="G1432" s="40"/>
      <c r="H1432" s="40"/>
      <c r="I1432" s="40"/>
      <c r="J1432" s="40"/>
      <c r="K1432" s="40"/>
      <c r="L1432" s="40"/>
      <c r="M1432" s="102"/>
    </row>
    <row r="1433" spans="2:13" x14ac:dyDescent="0.2">
      <c r="B1433" s="63" t="s">
        <v>395</v>
      </c>
      <c r="C1433" s="67" t="s">
        <v>263</v>
      </c>
      <c r="D1433" s="101"/>
      <c r="E1433" s="40"/>
      <c r="F1433" s="40"/>
      <c r="G1433" s="41"/>
      <c r="H1433" s="40"/>
      <c r="I1433" s="40"/>
      <c r="J1433" s="40"/>
      <c r="K1433" s="40"/>
      <c r="L1433" s="40"/>
      <c r="M1433" s="102"/>
    </row>
    <row r="1434" spans="2:13" ht="15" thickBot="1" x14ac:dyDescent="0.25">
      <c r="B1434" s="64" t="s">
        <v>396</v>
      </c>
      <c r="C1434" s="68" t="s">
        <v>15</v>
      </c>
      <c r="D1434" s="103"/>
      <c r="E1434" s="43"/>
      <c r="F1434" s="43"/>
      <c r="G1434" s="43"/>
      <c r="H1434" s="43"/>
      <c r="I1434" s="44"/>
      <c r="J1434" s="44"/>
      <c r="K1434" s="43"/>
      <c r="L1434" s="43"/>
      <c r="M1434" s="104"/>
    </row>
    <row r="1435" spans="2:13" x14ac:dyDescent="0.2">
      <c r="B1435" s="65" t="s">
        <v>397</v>
      </c>
      <c r="C1435" s="66" t="s">
        <v>263</v>
      </c>
      <c r="D1435" s="105"/>
      <c r="E1435" s="46"/>
      <c r="F1435" s="46"/>
      <c r="G1435" s="46"/>
      <c r="H1435" s="46"/>
      <c r="I1435" s="46"/>
      <c r="J1435" s="46"/>
      <c r="K1435" s="46"/>
      <c r="L1435" s="46"/>
      <c r="M1435" s="106"/>
    </row>
    <row r="1436" spans="2:13" x14ac:dyDescent="0.2">
      <c r="B1436" s="63" t="s">
        <v>398</v>
      </c>
      <c r="C1436" s="67" t="s">
        <v>265</v>
      </c>
      <c r="D1436" s="107"/>
      <c r="E1436" s="48"/>
      <c r="F1436" s="48"/>
      <c r="G1436" s="48"/>
      <c r="H1436" s="48"/>
      <c r="I1436" s="48"/>
      <c r="J1436" s="48"/>
      <c r="K1436" s="48"/>
      <c r="L1436" s="48"/>
      <c r="M1436" s="108"/>
    </row>
    <row r="1437" spans="2:13" ht="15" thickBot="1" x14ac:dyDescent="0.25">
      <c r="B1437" s="64" t="s">
        <v>399</v>
      </c>
      <c r="C1437" s="68" t="s">
        <v>17</v>
      </c>
      <c r="D1437" s="109"/>
      <c r="E1437" s="50"/>
      <c r="F1437" s="50"/>
      <c r="G1437" s="50"/>
      <c r="H1437" s="50"/>
      <c r="I1437" s="50"/>
      <c r="J1437" s="50"/>
      <c r="K1437" s="50"/>
      <c r="L1437" s="50"/>
      <c r="M1437" s="110"/>
    </row>
    <row r="1438" spans="2:13" ht="15" thickBot="1" x14ac:dyDescent="0.25">
      <c r="B1438" s="51" t="s">
        <v>31</v>
      </c>
      <c r="C1438" s="97" t="s">
        <v>19</v>
      </c>
      <c r="D1438" s="111">
        <f>D1435+273.15</f>
        <v>273.14999999999998</v>
      </c>
      <c r="E1438" s="52">
        <f t="shared" ref="E1438:M1438" si="327">E1435+273.15</f>
        <v>273.14999999999998</v>
      </c>
      <c r="F1438" s="52">
        <f t="shared" si="327"/>
        <v>273.14999999999998</v>
      </c>
      <c r="G1438" s="52">
        <f t="shared" si="327"/>
        <v>273.14999999999998</v>
      </c>
      <c r="H1438" s="52">
        <f t="shared" si="327"/>
        <v>273.14999999999998</v>
      </c>
      <c r="I1438" s="52">
        <f t="shared" si="327"/>
        <v>273.14999999999998</v>
      </c>
      <c r="J1438" s="52">
        <f t="shared" si="327"/>
        <v>273.14999999999998</v>
      </c>
      <c r="K1438" s="52">
        <f t="shared" si="327"/>
        <v>273.14999999999998</v>
      </c>
      <c r="L1438" s="52">
        <f t="shared" si="327"/>
        <v>273.14999999999998</v>
      </c>
      <c r="M1438" s="112">
        <f t="shared" si="327"/>
        <v>273.14999999999998</v>
      </c>
    </row>
    <row r="1439" spans="2:13" ht="16.5" x14ac:dyDescent="0.2">
      <c r="B1439" s="53" t="s">
        <v>400</v>
      </c>
      <c r="C1439" s="54" t="s">
        <v>281</v>
      </c>
      <c r="D1439" s="113" t="e">
        <f>(1.2931*273.15/(D1438))*(D1437/1013.25)*(1-0.378*(D1436/100)*(EXP(-6096.9385*(D1438)^-1+21.2409642-2.711193*10^-2*(D1438)+1.673952*10^-5*(D1438)^2+2.433502*LN((D1438))))/100/D1437)</f>
        <v>#DIV/0!</v>
      </c>
      <c r="E1439" s="55" t="e">
        <f t="shared" ref="E1439:M1439" si="328">(1.2931*273.15/(E1438))*(E1437/1013.25)*(1-0.378*(E1436/100)*(EXP(-6096.9385*(E1438)^-1+21.2409642-2.711193*10^-2*(E1438)+1.673952*10^-5*(E1438)^2+2.433502*LN((E1438))))/100/E1437)</f>
        <v>#DIV/0!</v>
      </c>
      <c r="F1439" s="55" t="e">
        <f t="shared" si="328"/>
        <v>#DIV/0!</v>
      </c>
      <c r="G1439" s="55" t="e">
        <f t="shared" si="328"/>
        <v>#DIV/0!</v>
      </c>
      <c r="H1439" s="55" t="e">
        <f t="shared" si="328"/>
        <v>#DIV/0!</v>
      </c>
      <c r="I1439" s="55" t="e">
        <f t="shared" si="328"/>
        <v>#DIV/0!</v>
      </c>
      <c r="J1439" s="55" t="e">
        <f t="shared" si="328"/>
        <v>#DIV/0!</v>
      </c>
      <c r="K1439" s="55" t="e">
        <f t="shared" si="328"/>
        <v>#DIV/0!</v>
      </c>
      <c r="L1439" s="55" t="e">
        <f t="shared" si="328"/>
        <v>#DIV/0!</v>
      </c>
      <c r="M1439" s="114" t="e">
        <f t="shared" si="328"/>
        <v>#DIV/0!</v>
      </c>
    </row>
    <row r="1440" spans="2:13" ht="15.75" thickBot="1" x14ac:dyDescent="0.2">
      <c r="B1440" s="56" t="s">
        <v>401</v>
      </c>
      <c r="C1440" s="98" t="s">
        <v>282</v>
      </c>
      <c r="D1440" s="115" t="e">
        <f t="shared" ref="D1440:M1440" si="329">((1.175-D1439)*IF(OR($K1429=80,$K1429="80℃"),D$8,D$7))+D1431</f>
        <v>#DIV/0!</v>
      </c>
      <c r="E1440" s="57" t="e">
        <f t="shared" si="329"/>
        <v>#DIV/0!</v>
      </c>
      <c r="F1440" s="57" t="e">
        <f t="shared" si="329"/>
        <v>#DIV/0!</v>
      </c>
      <c r="G1440" s="57" t="e">
        <f t="shared" si="329"/>
        <v>#DIV/0!</v>
      </c>
      <c r="H1440" s="57" t="e">
        <f t="shared" si="329"/>
        <v>#DIV/0!</v>
      </c>
      <c r="I1440" s="57" t="e">
        <f t="shared" si="329"/>
        <v>#DIV/0!</v>
      </c>
      <c r="J1440" s="57" t="e">
        <f t="shared" si="329"/>
        <v>#DIV/0!</v>
      </c>
      <c r="K1440" s="57" t="e">
        <f t="shared" si="329"/>
        <v>#DIV/0!</v>
      </c>
      <c r="L1440" s="57" t="e">
        <f t="shared" si="329"/>
        <v>#DIV/0!</v>
      </c>
      <c r="M1440" s="116" t="e">
        <f t="shared" si="329"/>
        <v>#DIV/0!</v>
      </c>
    </row>
    <row r="1442" spans="2:13" ht="15.75" thickBot="1" x14ac:dyDescent="0.3">
      <c r="B1442" s="9" t="s">
        <v>289</v>
      </c>
      <c r="C1442" s="26" t="s">
        <v>389</v>
      </c>
      <c r="D1442" s="78"/>
      <c r="E1442" s="28"/>
      <c r="F1442" s="26" t="s">
        <v>390</v>
      </c>
      <c r="G1442" s="168"/>
      <c r="H1442" s="30"/>
      <c r="I1442" s="26" t="s">
        <v>391</v>
      </c>
      <c r="K1442" s="27">
        <v>50</v>
      </c>
      <c r="L1442" s="94" t="s">
        <v>274</v>
      </c>
      <c r="M1442" s="31" t="str">
        <f>IF(OR(MAX(D1446:M1446)&gt;51,MIN(D1446:M1446)&lt;49),"O/Temp error","")</f>
        <v>O/Temp error</v>
      </c>
    </row>
    <row r="1443" spans="2:13" ht="15" thickBot="1" x14ac:dyDescent="0.25">
      <c r="B1443" s="32" t="s">
        <v>392</v>
      </c>
      <c r="C1443" s="95" t="s">
        <v>275</v>
      </c>
      <c r="D1443" s="33">
        <v>650</v>
      </c>
      <c r="E1443" s="34">
        <v>800</v>
      </c>
      <c r="F1443" s="34">
        <v>1000</v>
      </c>
      <c r="G1443" s="34">
        <v>1200</v>
      </c>
      <c r="H1443" s="34">
        <v>1400</v>
      </c>
      <c r="I1443" s="34">
        <v>1600</v>
      </c>
      <c r="J1443" s="34">
        <v>1800</v>
      </c>
      <c r="K1443" s="34">
        <v>2000</v>
      </c>
      <c r="L1443" s="34">
        <v>2400</v>
      </c>
      <c r="M1443" s="35">
        <v>2800</v>
      </c>
    </row>
    <row r="1444" spans="2:13" x14ac:dyDescent="0.2">
      <c r="B1444" s="36" t="s">
        <v>393</v>
      </c>
      <c r="C1444" s="96" t="s">
        <v>276</v>
      </c>
      <c r="D1444" s="99"/>
      <c r="E1444" s="38"/>
      <c r="F1444" s="38"/>
      <c r="G1444" s="38"/>
      <c r="H1444" s="38"/>
      <c r="I1444" s="38"/>
      <c r="J1444" s="38"/>
      <c r="K1444" s="37"/>
      <c r="L1444" s="37"/>
      <c r="M1444" s="100"/>
    </row>
    <row r="1445" spans="2:13" ht="15" x14ac:dyDescent="0.2">
      <c r="B1445" s="39" t="s">
        <v>394</v>
      </c>
      <c r="C1445" s="162" t="s">
        <v>274</v>
      </c>
      <c r="D1445" s="101"/>
      <c r="E1445" s="40"/>
      <c r="F1445" s="40"/>
      <c r="G1445" s="40"/>
      <c r="H1445" s="40"/>
      <c r="I1445" s="40"/>
      <c r="J1445" s="40"/>
      <c r="K1445" s="40"/>
      <c r="L1445" s="40"/>
      <c r="M1445" s="102"/>
    </row>
    <row r="1446" spans="2:13" ht="15" x14ac:dyDescent="0.2">
      <c r="B1446" s="39" t="s">
        <v>395</v>
      </c>
      <c r="C1446" s="161" t="s">
        <v>274</v>
      </c>
      <c r="D1446" s="101"/>
      <c r="E1446" s="40"/>
      <c r="F1446" s="40"/>
      <c r="G1446" s="41"/>
      <c r="H1446" s="40"/>
      <c r="I1446" s="40"/>
      <c r="J1446" s="40"/>
      <c r="K1446" s="40"/>
      <c r="L1446" s="40"/>
      <c r="M1446" s="102"/>
    </row>
    <row r="1447" spans="2:13" ht="15" thickBot="1" x14ac:dyDescent="0.25">
      <c r="B1447" s="42" t="s">
        <v>396</v>
      </c>
      <c r="C1447" s="49" t="s">
        <v>277</v>
      </c>
      <c r="D1447" s="103"/>
      <c r="E1447" s="43"/>
      <c r="F1447" s="43"/>
      <c r="G1447" s="43"/>
      <c r="H1447" s="43"/>
      <c r="I1447" s="44"/>
      <c r="J1447" s="44"/>
      <c r="K1447" s="43"/>
      <c r="L1447" s="43"/>
      <c r="M1447" s="104"/>
    </row>
    <row r="1448" spans="2:13" ht="15" x14ac:dyDescent="0.2">
      <c r="B1448" s="45" t="s">
        <v>397</v>
      </c>
      <c r="C1448" s="161" t="s">
        <v>274</v>
      </c>
      <c r="D1448" s="105"/>
      <c r="E1448" s="46"/>
      <c r="F1448" s="46"/>
      <c r="G1448" s="46"/>
      <c r="H1448" s="46"/>
      <c r="I1448" s="46"/>
      <c r="J1448" s="46"/>
      <c r="K1448" s="46"/>
      <c r="L1448" s="46"/>
      <c r="M1448" s="106"/>
    </row>
    <row r="1449" spans="2:13" x14ac:dyDescent="0.2">
      <c r="B1449" s="39" t="s">
        <v>398</v>
      </c>
      <c r="C1449" s="47" t="s">
        <v>278</v>
      </c>
      <c r="D1449" s="107"/>
      <c r="E1449" s="48"/>
      <c r="F1449" s="48"/>
      <c r="G1449" s="48"/>
      <c r="H1449" s="48"/>
      <c r="I1449" s="48"/>
      <c r="J1449" s="48"/>
      <c r="K1449" s="48"/>
      <c r="L1449" s="48"/>
      <c r="M1449" s="108"/>
    </row>
    <row r="1450" spans="2:13" ht="15" thickBot="1" x14ac:dyDescent="0.25">
      <c r="B1450" s="42" t="s">
        <v>399</v>
      </c>
      <c r="C1450" s="49" t="s">
        <v>279</v>
      </c>
      <c r="D1450" s="109"/>
      <c r="E1450" s="50"/>
      <c r="F1450" s="50"/>
      <c r="G1450" s="50"/>
      <c r="H1450" s="50"/>
      <c r="I1450" s="50"/>
      <c r="J1450" s="50"/>
      <c r="K1450" s="50"/>
      <c r="L1450" s="50"/>
      <c r="M1450" s="110"/>
    </row>
    <row r="1451" spans="2:13" ht="15" thickBot="1" x14ac:dyDescent="0.25">
      <c r="B1451" s="51" t="s">
        <v>31</v>
      </c>
      <c r="C1451" s="97" t="s">
        <v>280</v>
      </c>
      <c r="D1451" s="111">
        <f>D1448+273.15</f>
        <v>273.14999999999998</v>
      </c>
      <c r="E1451" s="52">
        <f t="shared" ref="E1451:M1451" si="330">E1448+273.15</f>
        <v>273.14999999999998</v>
      </c>
      <c r="F1451" s="52">
        <f t="shared" si="330"/>
        <v>273.14999999999998</v>
      </c>
      <c r="G1451" s="52">
        <f t="shared" si="330"/>
        <v>273.14999999999998</v>
      </c>
      <c r="H1451" s="52">
        <f t="shared" si="330"/>
        <v>273.14999999999998</v>
      </c>
      <c r="I1451" s="52">
        <f t="shared" si="330"/>
        <v>273.14999999999998</v>
      </c>
      <c r="J1451" s="52">
        <f t="shared" si="330"/>
        <v>273.14999999999998</v>
      </c>
      <c r="K1451" s="52">
        <f t="shared" si="330"/>
        <v>273.14999999999998</v>
      </c>
      <c r="L1451" s="52">
        <f t="shared" si="330"/>
        <v>273.14999999999998</v>
      </c>
      <c r="M1451" s="112">
        <f t="shared" si="330"/>
        <v>273.14999999999998</v>
      </c>
    </row>
    <row r="1452" spans="2:13" ht="16.5" x14ac:dyDescent="0.2">
      <c r="B1452" s="53" t="s">
        <v>400</v>
      </c>
      <c r="C1452" s="54" t="s">
        <v>281</v>
      </c>
      <c r="D1452" s="113" t="e">
        <f>(1.2931*273.15/(D1451))*(D1450/1013.25)*(1-0.378*(D1449/100)*(EXP(-6096.9385*(D1451)^-1+21.2409642-2.711193*10^-2*(D1451)+1.673952*10^-5*(D1451)^2+2.433502*LN((D1451))))/100/D1450)</f>
        <v>#DIV/0!</v>
      </c>
      <c r="E1452" s="55" t="e">
        <f t="shared" ref="E1452:M1452" si="331">(1.2931*273.15/(E1451))*(E1450/1013.25)*(1-0.378*(E1449/100)*(EXP(-6096.9385*(E1451)^-1+21.2409642-2.711193*10^-2*(E1451)+1.673952*10^-5*(E1451)^2+2.433502*LN((E1451))))/100/E1450)</f>
        <v>#DIV/0!</v>
      </c>
      <c r="F1452" s="55" t="e">
        <f t="shared" si="331"/>
        <v>#DIV/0!</v>
      </c>
      <c r="G1452" s="55" t="e">
        <f t="shared" si="331"/>
        <v>#DIV/0!</v>
      </c>
      <c r="H1452" s="55" t="e">
        <f t="shared" si="331"/>
        <v>#DIV/0!</v>
      </c>
      <c r="I1452" s="55" t="e">
        <f t="shared" si="331"/>
        <v>#DIV/0!</v>
      </c>
      <c r="J1452" s="55" t="e">
        <f t="shared" si="331"/>
        <v>#DIV/0!</v>
      </c>
      <c r="K1452" s="55" t="e">
        <f t="shared" si="331"/>
        <v>#DIV/0!</v>
      </c>
      <c r="L1452" s="55" t="e">
        <f t="shared" si="331"/>
        <v>#DIV/0!</v>
      </c>
      <c r="M1452" s="114" t="e">
        <f t="shared" si="331"/>
        <v>#DIV/0!</v>
      </c>
    </row>
    <row r="1453" spans="2:13" ht="15.75" thickBot="1" x14ac:dyDescent="0.2">
      <c r="B1453" s="56" t="s">
        <v>401</v>
      </c>
      <c r="C1453" s="98" t="s">
        <v>282</v>
      </c>
      <c r="D1453" s="115" t="e">
        <f t="shared" ref="D1453:M1453" si="332">((1.175-D1452)*IF(OR($K1442=80,$K1442="80℃"),D$8,D$7))+D1444</f>
        <v>#DIV/0!</v>
      </c>
      <c r="E1453" s="57" t="e">
        <f t="shared" si="332"/>
        <v>#DIV/0!</v>
      </c>
      <c r="F1453" s="57" t="e">
        <f t="shared" si="332"/>
        <v>#DIV/0!</v>
      </c>
      <c r="G1453" s="57" t="e">
        <f t="shared" si="332"/>
        <v>#DIV/0!</v>
      </c>
      <c r="H1453" s="57" t="e">
        <f t="shared" si="332"/>
        <v>#DIV/0!</v>
      </c>
      <c r="I1453" s="57" t="e">
        <f t="shared" si="332"/>
        <v>#DIV/0!</v>
      </c>
      <c r="J1453" s="57" t="e">
        <f t="shared" si="332"/>
        <v>#DIV/0!</v>
      </c>
      <c r="K1453" s="57" t="e">
        <f t="shared" si="332"/>
        <v>#DIV/0!</v>
      </c>
      <c r="L1453" s="57" t="e">
        <f t="shared" si="332"/>
        <v>#DIV/0!</v>
      </c>
      <c r="M1453" s="116" t="e">
        <f t="shared" si="332"/>
        <v>#DIV/0!</v>
      </c>
    </row>
    <row r="1454" spans="2:13" x14ac:dyDescent="0.2">
      <c r="B1454" s="11"/>
      <c r="C1454" s="11"/>
      <c r="D1454" s="11"/>
      <c r="E1454" s="11"/>
      <c r="F1454" s="11"/>
      <c r="G1454" s="11"/>
      <c r="H1454" s="11"/>
      <c r="I1454" s="11"/>
      <c r="J1454" s="11"/>
      <c r="K1454" s="11"/>
      <c r="L1454" s="11"/>
      <c r="M1454" s="11"/>
    </row>
    <row r="1455" spans="2:13" ht="15.75" thickBot="1" x14ac:dyDescent="0.3">
      <c r="B1455" s="9" t="s">
        <v>290</v>
      </c>
      <c r="C1455" s="26" t="s">
        <v>389</v>
      </c>
      <c r="D1455" s="28">
        <f>D1442</f>
        <v>0</v>
      </c>
      <c r="E1455" s="28"/>
      <c r="F1455" s="26" t="s">
        <v>390</v>
      </c>
      <c r="G1455" s="168"/>
      <c r="H1455" s="30"/>
      <c r="I1455" s="26" t="s">
        <v>391</v>
      </c>
      <c r="K1455" s="27">
        <v>80</v>
      </c>
      <c r="L1455" s="94" t="s">
        <v>274</v>
      </c>
      <c r="M1455" s="31" t="str">
        <f>IF(OR(MAX(D1459:M1459)&gt;81,MIN(D1459:M1459)&lt;79),"O/Temp error","")</f>
        <v>O/Temp error</v>
      </c>
    </row>
    <row r="1456" spans="2:13" ht="15" thickBot="1" x14ac:dyDescent="0.25">
      <c r="B1456" s="58" t="s">
        <v>392</v>
      </c>
      <c r="C1456" s="117" t="s">
        <v>35</v>
      </c>
      <c r="D1456" s="59">
        <v>650</v>
      </c>
      <c r="E1456" s="60">
        <v>800</v>
      </c>
      <c r="F1456" s="60">
        <v>1000</v>
      </c>
      <c r="G1456" s="60">
        <v>1200</v>
      </c>
      <c r="H1456" s="60">
        <v>1400</v>
      </c>
      <c r="I1456" s="60">
        <v>1600</v>
      </c>
      <c r="J1456" s="60">
        <v>1800</v>
      </c>
      <c r="K1456" s="60">
        <v>2000</v>
      </c>
      <c r="L1456" s="60">
        <v>2400</v>
      </c>
      <c r="M1456" s="61">
        <v>2800</v>
      </c>
    </row>
    <row r="1457" spans="2:13" x14ac:dyDescent="0.2">
      <c r="B1457" s="62" t="s">
        <v>393</v>
      </c>
      <c r="C1457" s="118" t="s">
        <v>276</v>
      </c>
      <c r="D1457" s="99"/>
      <c r="E1457" s="38"/>
      <c r="F1457" s="38"/>
      <c r="G1457" s="38"/>
      <c r="H1457" s="38"/>
      <c r="I1457" s="38"/>
      <c r="J1457" s="38"/>
      <c r="K1457" s="37"/>
      <c r="L1457" s="37"/>
      <c r="M1457" s="100"/>
    </row>
    <row r="1458" spans="2:13" x14ac:dyDescent="0.2">
      <c r="B1458" s="63" t="s">
        <v>394</v>
      </c>
      <c r="C1458" s="67" t="s">
        <v>263</v>
      </c>
      <c r="D1458" s="101"/>
      <c r="E1458" s="40"/>
      <c r="F1458" s="40"/>
      <c r="G1458" s="40"/>
      <c r="H1458" s="40"/>
      <c r="I1458" s="40"/>
      <c r="J1458" s="40"/>
      <c r="K1458" s="40"/>
      <c r="L1458" s="40"/>
      <c r="M1458" s="102"/>
    </row>
    <row r="1459" spans="2:13" x14ac:dyDescent="0.2">
      <c r="B1459" s="63" t="s">
        <v>395</v>
      </c>
      <c r="C1459" s="67" t="s">
        <v>263</v>
      </c>
      <c r="D1459" s="101"/>
      <c r="E1459" s="40"/>
      <c r="F1459" s="40"/>
      <c r="G1459" s="41"/>
      <c r="H1459" s="40"/>
      <c r="I1459" s="40"/>
      <c r="J1459" s="40"/>
      <c r="K1459" s="40"/>
      <c r="L1459" s="40"/>
      <c r="M1459" s="102"/>
    </row>
    <row r="1460" spans="2:13" ht="15" thickBot="1" x14ac:dyDescent="0.25">
      <c r="B1460" s="64" t="s">
        <v>396</v>
      </c>
      <c r="C1460" s="68" t="s">
        <v>15</v>
      </c>
      <c r="D1460" s="103"/>
      <c r="E1460" s="43"/>
      <c r="F1460" s="43"/>
      <c r="G1460" s="43"/>
      <c r="H1460" s="43"/>
      <c r="I1460" s="44"/>
      <c r="J1460" s="44"/>
      <c r="K1460" s="43"/>
      <c r="L1460" s="43"/>
      <c r="M1460" s="104"/>
    </row>
    <row r="1461" spans="2:13" x14ac:dyDescent="0.2">
      <c r="B1461" s="65" t="s">
        <v>397</v>
      </c>
      <c r="C1461" s="66" t="s">
        <v>263</v>
      </c>
      <c r="D1461" s="105"/>
      <c r="E1461" s="46"/>
      <c r="F1461" s="46"/>
      <c r="G1461" s="46"/>
      <c r="H1461" s="46"/>
      <c r="I1461" s="46"/>
      <c r="J1461" s="46"/>
      <c r="K1461" s="46"/>
      <c r="L1461" s="46"/>
      <c r="M1461" s="106"/>
    </row>
    <row r="1462" spans="2:13" x14ac:dyDescent="0.2">
      <c r="B1462" s="63" t="s">
        <v>398</v>
      </c>
      <c r="C1462" s="67" t="s">
        <v>265</v>
      </c>
      <c r="D1462" s="107"/>
      <c r="E1462" s="48"/>
      <c r="F1462" s="48"/>
      <c r="G1462" s="48"/>
      <c r="H1462" s="48"/>
      <c r="I1462" s="48"/>
      <c r="J1462" s="48"/>
      <c r="K1462" s="48"/>
      <c r="L1462" s="48"/>
      <c r="M1462" s="108"/>
    </row>
    <row r="1463" spans="2:13" ht="15" thickBot="1" x14ac:dyDescent="0.25">
      <c r="B1463" s="64" t="s">
        <v>399</v>
      </c>
      <c r="C1463" s="68" t="s">
        <v>17</v>
      </c>
      <c r="D1463" s="109"/>
      <c r="E1463" s="50"/>
      <c r="F1463" s="50"/>
      <c r="G1463" s="50"/>
      <c r="H1463" s="50"/>
      <c r="I1463" s="50"/>
      <c r="J1463" s="50"/>
      <c r="K1463" s="50"/>
      <c r="L1463" s="50"/>
      <c r="M1463" s="110"/>
    </row>
    <row r="1464" spans="2:13" ht="15" thickBot="1" x14ac:dyDescent="0.25">
      <c r="B1464" s="51" t="s">
        <v>31</v>
      </c>
      <c r="C1464" s="97" t="s">
        <v>19</v>
      </c>
      <c r="D1464" s="111">
        <f>D1461+273.15</f>
        <v>273.14999999999998</v>
      </c>
      <c r="E1464" s="52">
        <f t="shared" ref="E1464:M1464" si="333">E1461+273.15</f>
        <v>273.14999999999998</v>
      </c>
      <c r="F1464" s="52">
        <f t="shared" si="333"/>
        <v>273.14999999999998</v>
      </c>
      <c r="G1464" s="52">
        <f t="shared" si="333"/>
        <v>273.14999999999998</v>
      </c>
      <c r="H1464" s="52">
        <f t="shared" si="333"/>
        <v>273.14999999999998</v>
      </c>
      <c r="I1464" s="52">
        <f t="shared" si="333"/>
        <v>273.14999999999998</v>
      </c>
      <c r="J1464" s="52">
        <f t="shared" si="333"/>
        <v>273.14999999999998</v>
      </c>
      <c r="K1464" s="52">
        <f t="shared" si="333"/>
        <v>273.14999999999998</v>
      </c>
      <c r="L1464" s="52">
        <f t="shared" si="333"/>
        <v>273.14999999999998</v>
      </c>
      <c r="M1464" s="112">
        <f t="shared" si="333"/>
        <v>273.14999999999998</v>
      </c>
    </row>
    <row r="1465" spans="2:13" ht="16.5" x14ac:dyDescent="0.2">
      <c r="B1465" s="53" t="s">
        <v>400</v>
      </c>
      <c r="C1465" s="54" t="s">
        <v>281</v>
      </c>
      <c r="D1465" s="113" t="e">
        <f>(1.2931*273.15/(D1464))*(D1463/1013.25)*(1-0.378*(D1462/100)*(EXP(-6096.9385*(D1464)^-1+21.2409642-2.711193*10^-2*(D1464)+1.673952*10^-5*(D1464)^2+2.433502*LN((D1464))))/100/D1463)</f>
        <v>#DIV/0!</v>
      </c>
      <c r="E1465" s="55" t="e">
        <f t="shared" ref="E1465:M1465" si="334">(1.2931*273.15/(E1464))*(E1463/1013.25)*(1-0.378*(E1462/100)*(EXP(-6096.9385*(E1464)^-1+21.2409642-2.711193*10^-2*(E1464)+1.673952*10^-5*(E1464)^2+2.433502*LN((E1464))))/100/E1463)</f>
        <v>#DIV/0!</v>
      </c>
      <c r="F1465" s="55" t="e">
        <f t="shared" si="334"/>
        <v>#DIV/0!</v>
      </c>
      <c r="G1465" s="55" t="e">
        <f t="shared" si="334"/>
        <v>#DIV/0!</v>
      </c>
      <c r="H1465" s="55" t="e">
        <f t="shared" si="334"/>
        <v>#DIV/0!</v>
      </c>
      <c r="I1465" s="55" t="e">
        <f t="shared" si="334"/>
        <v>#DIV/0!</v>
      </c>
      <c r="J1465" s="55" t="e">
        <f t="shared" si="334"/>
        <v>#DIV/0!</v>
      </c>
      <c r="K1465" s="55" t="e">
        <f t="shared" si="334"/>
        <v>#DIV/0!</v>
      </c>
      <c r="L1465" s="55" t="e">
        <f t="shared" si="334"/>
        <v>#DIV/0!</v>
      </c>
      <c r="M1465" s="114" t="e">
        <f t="shared" si="334"/>
        <v>#DIV/0!</v>
      </c>
    </row>
    <row r="1466" spans="2:13" ht="15.75" thickBot="1" x14ac:dyDescent="0.2">
      <c r="B1466" s="56" t="s">
        <v>401</v>
      </c>
      <c r="C1466" s="98" t="s">
        <v>282</v>
      </c>
      <c r="D1466" s="115" t="e">
        <f t="shared" ref="D1466:M1466" si="335">((1.175-D1465)*IF(OR($K1455=80,$K1455="80℃"),D$8,D$7))+D1457</f>
        <v>#DIV/0!</v>
      </c>
      <c r="E1466" s="57" t="e">
        <f t="shared" si="335"/>
        <v>#DIV/0!</v>
      </c>
      <c r="F1466" s="57" t="e">
        <f t="shared" si="335"/>
        <v>#DIV/0!</v>
      </c>
      <c r="G1466" s="57" t="e">
        <f t="shared" si="335"/>
        <v>#DIV/0!</v>
      </c>
      <c r="H1466" s="57" t="e">
        <f t="shared" si="335"/>
        <v>#DIV/0!</v>
      </c>
      <c r="I1466" s="57" t="e">
        <f t="shared" si="335"/>
        <v>#DIV/0!</v>
      </c>
      <c r="J1466" s="57" t="e">
        <f t="shared" si="335"/>
        <v>#DIV/0!</v>
      </c>
      <c r="K1466" s="57" t="e">
        <f t="shared" si="335"/>
        <v>#DIV/0!</v>
      </c>
      <c r="L1466" s="57" t="e">
        <f t="shared" si="335"/>
        <v>#DIV/0!</v>
      </c>
      <c r="M1466" s="116" t="e">
        <f t="shared" si="335"/>
        <v>#DIV/0!</v>
      </c>
    </row>
    <row r="1468" spans="2:13" ht="15.75" thickBot="1" x14ac:dyDescent="0.3">
      <c r="B1468" s="9" t="s">
        <v>291</v>
      </c>
      <c r="C1468" s="26" t="s">
        <v>389</v>
      </c>
      <c r="D1468" s="27" t="s">
        <v>273</v>
      </c>
      <c r="E1468" s="28"/>
      <c r="F1468" s="26" t="s">
        <v>390</v>
      </c>
      <c r="G1468" s="168"/>
      <c r="H1468" s="30"/>
      <c r="I1468" s="26" t="s">
        <v>391</v>
      </c>
      <c r="K1468" s="27">
        <v>50</v>
      </c>
      <c r="L1468" s="94" t="s">
        <v>274</v>
      </c>
      <c r="M1468" s="31" t="str">
        <f>IF(OR(MAX(D1472:M1472)&gt;51,MIN(D1472:M1472)&lt;49),"O/Temp error","")</f>
        <v>O/Temp error</v>
      </c>
    </row>
    <row r="1469" spans="2:13" ht="15" thickBot="1" x14ac:dyDescent="0.25">
      <c r="B1469" s="32" t="s">
        <v>392</v>
      </c>
      <c r="C1469" s="95" t="s">
        <v>275</v>
      </c>
      <c r="D1469" s="33">
        <v>650</v>
      </c>
      <c r="E1469" s="34">
        <v>800</v>
      </c>
      <c r="F1469" s="34">
        <v>1000</v>
      </c>
      <c r="G1469" s="34">
        <v>1200</v>
      </c>
      <c r="H1469" s="34">
        <v>1400</v>
      </c>
      <c r="I1469" s="34">
        <v>1600</v>
      </c>
      <c r="J1469" s="34">
        <v>1800</v>
      </c>
      <c r="K1469" s="34">
        <v>2000</v>
      </c>
      <c r="L1469" s="34">
        <v>2400</v>
      </c>
      <c r="M1469" s="35">
        <v>2800</v>
      </c>
    </row>
    <row r="1470" spans="2:13" x14ac:dyDescent="0.2">
      <c r="B1470" s="36" t="s">
        <v>393</v>
      </c>
      <c r="C1470" s="96" t="s">
        <v>276</v>
      </c>
      <c r="D1470" s="99"/>
      <c r="E1470" s="38"/>
      <c r="F1470" s="38"/>
      <c r="G1470" s="38"/>
      <c r="H1470" s="38"/>
      <c r="I1470" s="38"/>
      <c r="J1470" s="38"/>
      <c r="K1470" s="37"/>
      <c r="L1470" s="37"/>
      <c r="M1470" s="100"/>
    </row>
    <row r="1471" spans="2:13" ht="15" x14ac:dyDescent="0.2">
      <c r="B1471" s="39" t="s">
        <v>394</v>
      </c>
      <c r="C1471" s="162" t="s">
        <v>274</v>
      </c>
      <c r="D1471" s="101"/>
      <c r="E1471" s="40"/>
      <c r="F1471" s="40"/>
      <c r="G1471" s="40"/>
      <c r="H1471" s="40"/>
      <c r="I1471" s="40"/>
      <c r="J1471" s="40"/>
      <c r="K1471" s="40"/>
      <c r="L1471" s="40"/>
      <c r="M1471" s="102"/>
    </row>
    <row r="1472" spans="2:13" ht="15" x14ac:dyDescent="0.2">
      <c r="B1472" s="39" t="s">
        <v>395</v>
      </c>
      <c r="C1472" s="161" t="s">
        <v>274</v>
      </c>
      <c r="D1472" s="101"/>
      <c r="E1472" s="40"/>
      <c r="F1472" s="40"/>
      <c r="G1472" s="41"/>
      <c r="H1472" s="40"/>
      <c r="I1472" s="40"/>
      <c r="J1472" s="40"/>
      <c r="K1472" s="40"/>
      <c r="L1472" s="40"/>
      <c r="M1472" s="102"/>
    </row>
    <row r="1473" spans="2:13" ht="15" thickBot="1" x14ac:dyDescent="0.25">
      <c r="B1473" s="42" t="s">
        <v>396</v>
      </c>
      <c r="C1473" s="49" t="s">
        <v>277</v>
      </c>
      <c r="D1473" s="103"/>
      <c r="E1473" s="43"/>
      <c r="F1473" s="43"/>
      <c r="G1473" s="43"/>
      <c r="H1473" s="43"/>
      <c r="I1473" s="44"/>
      <c r="J1473" s="44"/>
      <c r="K1473" s="43"/>
      <c r="L1473" s="43"/>
      <c r="M1473" s="104"/>
    </row>
    <row r="1474" spans="2:13" ht="15" x14ac:dyDescent="0.2">
      <c r="B1474" s="45" t="s">
        <v>397</v>
      </c>
      <c r="C1474" s="161" t="s">
        <v>274</v>
      </c>
      <c r="D1474" s="105"/>
      <c r="E1474" s="46"/>
      <c r="F1474" s="46"/>
      <c r="G1474" s="46"/>
      <c r="H1474" s="46"/>
      <c r="I1474" s="46"/>
      <c r="J1474" s="46"/>
      <c r="K1474" s="46"/>
      <c r="L1474" s="46"/>
      <c r="M1474" s="106"/>
    </row>
    <row r="1475" spans="2:13" x14ac:dyDescent="0.2">
      <c r="B1475" s="39" t="s">
        <v>398</v>
      </c>
      <c r="C1475" s="47" t="s">
        <v>278</v>
      </c>
      <c r="D1475" s="107"/>
      <c r="E1475" s="48"/>
      <c r="F1475" s="48"/>
      <c r="G1475" s="48"/>
      <c r="H1475" s="48"/>
      <c r="I1475" s="48"/>
      <c r="J1475" s="48"/>
      <c r="K1475" s="48"/>
      <c r="L1475" s="48"/>
      <c r="M1475" s="108"/>
    </row>
    <row r="1476" spans="2:13" ht="15" thickBot="1" x14ac:dyDescent="0.25">
      <c r="B1476" s="42" t="s">
        <v>399</v>
      </c>
      <c r="C1476" s="49" t="s">
        <v>279</v>
      </c>
      <c r="D1476" s="109"/>
      <c r="E1476" s="50"/>
      <c r="F1476" s="50"/>
      <c r="G1476" s="50"/>
      <c r="H1476" s="50"/>
      <c r="I1476" s="50"/>
      <c r="J1476" s="50"/>
      <c r="K1476" s="50"/>
      <c r="L1476" s="50"/>
      <c r="M1476" s="110"/>
    </row>
    <row r="1477" spans="2:13" ht="15" thickBot="1" x14ac:dyDescent="0.25">
      <c r="B1477" s="51" t="s">
        <v>31</v>
      </c>
      <c r="C1477" s="97" t="s">
        <v>280</v>
      </c>
      <c r="D1477" s="111">
        <f>D1474+273.15</f>
        <v>273.14999999999998</v>
      </c>
      <c r="E1477" s="52">
        <f t="shared" ref="E1477:M1477" si="336">E1474+273.15</f>
        <v>273.14999999999998</v>
      </c>
      <c r="F1477" s="52">
        <f t="shared" si="336"/>
        <v>273.14999999999998</v>
      </c>
      <c r="G1477" s="52">
        <f t="shared" si="336"/>
        <v>273.14999999999998</v>
      </c>
      <c r="H1477" s="52">
        <f t="shared" si="336"/>
        <v>273.14999999999998</v>
      </c>
      <c r="I1477" s="52">
        <f t="shared" si="336"/>
        <v>273.14999999999998</v>
      </c>
      <c r="J1477" s="52">
        <f t="shared" si="336"/>
        <v>273.14999999999998</v>
      </c>
      <c r="K1477" s="52">
        <f t="shared" si="336"/>
        <v>273.14999999999998</v>
      </c>
      <c r="L1477" s="52">
        <f t="shared" si="336"/>
        <v>273.14999999999998</v>
      </c>
      <c r="M1477" s="112">
        <f t="shared" si="336"/>
        <v>273.14999999999998</v>
      </c>
    </row>
    <row r="1478" spans="2:13" ht="16.5" x14ac:dyDescent="0.2">
      <c r="B1478" s="53" t="s">
        <v>400</v>
      </c>
      <c r="C1478" s="54" t="s">
        <v>281</v>
      </c>
      <c r="D1478" s="113" t="e">
        <f>(1.2931*273.15/(D1477))*(D1476/1013.25)*(1-0.378*(D1475/100)*(EXP(-6096.9385*(D1477)^-1+21.2409642-2.711193*10^-2*(D1477)+1.673952*10^-5*(D1477)^2+2.433502*LN((D1477))))/100/D1476)</f>
        <v>#DIV/0!</v>
      </c>
      <c r="E1478" s="55" t="e">
        <f t="shared" ref="E1478:M1478" si="337">(1.2931*273.15/(E1477))*(E1476/1013.25)*(1-0.378*(E1475/100)*(EXP(-6096.9385*(E1477)^-1+21.2409642-2.711193*10^-2*(E1477)+1.673952*10^-5*(E1477)^2+2.433502*LN((E1477))))/100/E1476)</f>
        <v>#DIV/0!</v>
      </c>
      <c r="F1478" s="55" t="e">
        <f t="shared" si="337"/>
        <v>#DIV/0!</v>
      </c>
      <c r="G1478" s="55" t="e">
        <f t="shared" si="337"/>
        <v>#DIV/0!</v>
      </c>
      <c r="H1478" s="55" t="e">
        <f t="shared" si="337"/>
        <v>#DIV/0!</v>
      </c>
      <c r="I1478" s="55" t="e">
        <f t="shared" si="337"/>
        <v>#DIV/0!</v>
      </c>
      <c r="J1478" s="55" t="e">
        <f t="shared" si="337"/>
        <v>#DIV/0!</v>
      </c>
      <c r="K1478" s="55" t="e">
        <f t="shared" si="337"/>
        <v>#DIV/0!</v>
      </c>
      <c r="L1478" s="55" t="e">
        <f t="shared" si="337"/>
        <v>#DIV/0!</v>
      </c>
      <c r="M1478" s="114" t="e">
        <f t="shared" si="337"/>
        <v>#DIV/0!</v>
      </c>
    </row>
    <row r="1479" spans="2:13" ht="15.75" thickBot="1" x14ac:dyDescent="0.2">
      <c r="B1479" s="56" t="s">
        <v>401</v>
      </c>
      <c r="C1479" s="98" t="s">
        <v>282</v>
      </c>
      <c r="D1479" s="115" t="e">
        <f t="shared" ref="D1479:M1479" si="338">((1.175-D1478)*IF(OR($K1468=80,$K1468="80℃"),D$8,D$7))+D1470</f>
        <v>#DIV/0!</v>
      </c>
      <c r="E1479" s="57" t="e">
        <f t="shared" si="338"/>
        <v>#DIV/0!</v>
      </c>
      <c r="F1479" s="57" t="e">
        <f t="shared" si="338"/>
        <v>#DIV/0!</v>
      </c>
      <c r="G1479" s="57" t="e">
        <f t="shared" si="338"/>
        <v>#DIV/0!</v>
      </c>
      <c r="H1479" s="57" t="e">
        <f t="shared" si="338"/>
        <v>#DIV/0!</v>
      </c>
      <c r="I1479" s="57" t="e">
        <f t="shared" si="338"/>
        <v>#DIV/0!</v>
      </c>
      <c r="J1479" s="57" t="e">
        <f t="shared" si="338"/>
        <v>#DIV/0!</v>
      </c>
      <c r="K1479" s="57" t="e">
        <f t="shared" si="338"/>
        <v>#DIV/0!</v>
      </c>
      <c r="L1479" s="57" t="e">
        <f t="shared" si="338"/>
        <v>#DIV/0!</v>
      </c>
      <c r="M1479" s="116" t="e">
        <f t="shared" si="338"/>
        <v>#DIV/0!</v>
      </c>
    </row>
    <row r="1480" spans="2:13" x14ac:dyDescent="0.2">
      <c r="B1480" s="11"/>
      <c r="C1480" s="11"/>
      <c r="D1480" s="11"/>
      <c r="E1480" s="11"/>
      <c r="F1480" s="11"/>
      <c r="G1480" s="11"/>
      <c r="H1480" s="11"/>
      <c r="I1480" s="11"/>
      <c r="J1480" s="11"/>
      <c r="K1480" s="11"/>
      <c r="L1480" s="11"/>
      <c r="M1480" s="11"/>
    </row>
    <row r="1481" spans="2:13" ht="15.75" thickBot="1" x14ac:dyDescent="0.3">
      <c r="B1481" s="9" t="s">
        <v>292</v>
      </c>
      <c r="C1481" s="26" t="s">
        <v>389</v>
      </c>
      <c r="D1481" s="28" t="str">
        <f>D1468</f>
        <v>JASO BC</v>
      </c>
      <c r="E1481" s="28"/>
      <c r="F1481" s="26" t="s">
        <v>390</v>
      </c>
      <c r="G1481" s="168"/>
      <c r="H1481" s="30"/>
      <c r="I1481" s="26" t="s">
        <v>391</v>
      </c>
      <c r="K1481" s="27">
        <v>80</v>
      </c>
      <c r="L1481" s="94" t="s">
        <v>274</v>
      </c>
      <c r="M1481" s="31" t="str">
        <f>IF(OR(MAX(D1485:M1485)&gt;81,MIN(D1485:M1485)&lt;79),"O/Temp error","")</f>
        <v>O/Temp error</v>
      </c>
    </row>
    <row r="1482" spans="2:13" ht="15" thickBot="1" x14ac:dyDescent="0.25">
      <c r="B1482" s="58" t="s">
        <v>392</v>
      </c>
      <c r="C1482" s="117" t="s">
        <v>35</v>
      </c>
      <c r="D1482" s="59">
        <v>650</v>
      </c>
      <c r="E1482" s="60">
        <v>800</v>
      </c>
      <c r="F1482" s="60">
        <v>1000</v>
      </c>
      <c r="G1482" s="60">
        <v>1200</v>
      </c>
      <c r="H1482" s="60">
        <v>1400</v>
      </c>
      <c r="I1482" s="60">
        <v>1600</v>
      </c>
      <c r="J1482" s="60">
        <v>1800</v>
      </c>
      <c r="K1482" s="60">
        <v>2000</v>
      </c>
      <c r="L1482" s="60">
        <v>2400</v>
      </c>
      <c r="M1482" s="61">
        <v>2800</v>
      </c>
    </row>
    <row r="1483" spans="2:13" x14ac:dyDescent="0.2">
      <c r="B1483" s="62" t="s">
        <v>393</v>
      </c>
      <c r="C1483" s="118" t="s">
        <v>276</v>
      </c>
      <c r="D1483" s="99"/>
      <c r="E1483" s="38"/>
      <c r="F1483" s="38"/>
      <c r="G1483" s="38"/>
      <c r="H1483" s="38"/>
      <c r="I1483" s="38"/>
      <c r="J1483" s="38"/>
      <c r="K1483" s="37"/>
      <c r="L1483" s="37"/>
      <c r="M1483" s="100"/>
    </row>
    <row r="1484" spans="2:13" x14ac:dyDescent="0.2">
      <c r="B1484" s="63" t="s">
        <v>394</v>
      </c>
      <c r="C1484" s="67" t="s">
        <v>263</v>
      </c>
      <c r="D1484" s="101"/>
      <c r="E1484" s="40"/>
      <c r="F1484" s="40"/>
      <c r="G1484" s="40"/>
      <c r="H1484" s="40"/>
      <c r="I1484" s="40"/>
      <c r="J1484" s="40"/>
      <c r="K1484" s="40"/>
      <c r="L1484" s="40"/>
      <c r="M1484" s="102"/>
    </row>
    <row r="1485" spans="2:13" x14ac:dyDescent="0.2">
      <c r="B1485" s="63" t="s">
        <v>395</v>
      </c>
      <c r="C1485" s="67" t="s">
        <v>263</v>
      </c>
      <c r="D1485" s="101"/>
      <c r="E1485" s="40"/>
      <c r="F1485" s="40"/>
      <c r="G1485" s="41"/>
      <c r="H1485" s="40"/>
      <c r="I1485" s="40"/>
      <c r="J1485" s="40"/>
      <c r="K1485" s="40"/>
      <c r="L1485" s="40"/>
      <c r="M1485" s="102"/>
    </row>
    <row r="1486" spans="2:13" ht="15" thickBot="1" x14ac:dyDescent="0.25">
      <c r="B1486" s="64" t="s">
        <v>396</v>
      </c>
      <c r="C1486" s="68" t="s">
        <v>15</v>
      </c>
      <c r="D1486" s="103"/>
      <c r="E1486" s="43"/>
      <c r="F1486" s="43"/>
      <c r="G1486" s="43"/>
      <c r="H1486" s="43"/>
      <c r="I1486" s="44"/>
      <c r="J1486" s="44"/>
      <c r="K1486" s="43"/>
      <c r="L1486" s="43"/>
      <c r="M1486" s="104"/>
    </row>
    <row r="1487" spans="2:13" x14ac:dyDescent="0.2">
      <c r="B1487" s="65" t="s">
        <v>397</v>
      </c>
      <c r="C1487" s="66" t="s">
        <v>263</v>
      </c>
      <c r="D1487" s="105"/>
      <c r="E1487" s="46"/>
      <c r="F1487" s="46"/>
      <c r="G1487" s="46"/>
      <c r="H1487" s="46"/>
      <c r="I1487" s="46"/>
      <c r="J1487" s="46"/>
      <c r="K1487" s="46"/>
      <c r="L1487" s="46"/>
      <c r="M1487" s="106"/>
    </row>
    <row r="1488" spans="2:13" x14ac:dyDescent="0.2">
      <c r="B1488" s="63" t="s">
        <v>398</v>
      </c>
      <c r="C1488" s="67" t="s">
        <v>265</v>
      </c>
      <c r="D1488" s="107"/>
      <c r="E1488" s="48"/>
      <c r="F1488" s="48"/>
      <c r="G1488" s="48"/>
      <c r="H1488" s="48"/>
      <c r="I1488" s="48"/>
      <c r="J1488" s="48"/>
      <c r="K1488" s="48"/>
      <c r="L1488" s="48"/>
      <c r="M1488" s="108"/>
    </row>
    <row r="1489" spans="2:13" ht="15" thickBot="1" x14ac:dyDescent="0.25">
      <c r="B1489" s="64" t="s">
        <v>399</v>
      </c>
      <c r="C1489" s="68" t="s">
        <v>17</v>
      </c>
      <c r="D1489" s="109"/>
      <c r="E1489" s="50"/>
      <c r="F1489" s="50"/>
      <c r="G1489" s="50"/>
      <c r="H1489" s="50"/>
      <c r="I1489" s="50"/>
      <c r="J1489" s="50"/>
      <c r="K1489" s="50"/>
      <c r="L1489" s="50"/>
      <c r="M1489" s="110"/>
    </row>
    <row r="1490" spans="2:13" ht="15" thickBot="1" x14ac:dyDescent="0.25">
      <c r="B1490" s="51" t="s">
        <v>31</v>
      </c>
      <c r="C1490" s="97" t="s">
        <v>19</v>
      </c>
      <c r="D1490" s="111">
        <f>D1487+273.15</f>
        <v>273.14999999999998</v>
      </c>
      <c r="E1490" s="52">
        <f t="shared" ref="E1490:M1490" si="339">E1487+273.15</f>
        <v>273.14999999999998</v>
      </c>
      <c r="F1490" s="52">
        <f t="shared" si="339"/>
        <v>273.14999999999998</v>
      </c>
      <c r="G1490" s="52">
        <f t="shared" si="339"/>
        <v>273.14999999999998</v>
      </c>
      <c r="H1490" s="52">
        <f t="shared" si="339"/>
        <v>273.14999999999998</v>
      </c>
      <c r="I1490" s="52">
        <f t="shared" si="339"/>
        <v>273.14999999999998</v>
      </c>
      <c r="J1490" s="52">
        <f t="shared" si="339"/>
        <v>273.14999999999998</v>
      </c>
      <c r="K1490" s="52">
        <f t="shared" si="339"/>
        <v>273.14999999999998</v>
      </c>
      <c r="L1490" s="52">
        <f t="shared" si="339"/>
        <v>273.14999999999998</v>
      </c>
      <c r="M1490" s="112">
        <f t="shared" si="339"/>
        <v>273.14999999999998</v>
      </c>
    </row>
    <row r="1491" spans="2:13" ht="16.5" x14ac:dyDescent="0.2">
      <c r="B1491" s="53" t="s">
        <v>400</v>
      </c>
      <c r="C1491" s="54" t="s">
        <v>281</v>
      </c>
      <c r="D1491" s="113" t="e">
        <f>(1.2931*273.15/(D1490))*(D1489/1013.25)*(1-0.378*(D1488/100)*(EXP(-6096.9385*(D1490)^-1+21.2409642-2.711193*10^-2*(D1490)+1.673952*10^-5*(D1490)^2+2.433502*LN((D1490))))/100/D1489)</f>
        <v>#DIV/0!</v>
      </c>
      <c r="E1491" s="55" t="e">
        <f t="shared" ref="E1491:M1491" si="340">(1.2931*273.15/(E1490))*(E1489/1013.25)*(1-0.378*(E1488/100)*(EXP(-6096.9385*(E1490)^-1+21.2409642-2.711193*10^-2*(E1490)+1.673952*10^-5*(E1490)^2+2.433502*LN((E1490))))/100/E1489)</f>
        <v>#DIV/0!</v>
      </c>
      <c r="F1491" s="55" t="e">
        <f t="shared" si="340"/>
        <v>#DIV/0!</v>
      </c>
      <c r="G1491" s="55" t="e">
        <f t="shared" si="340"/>
        <v>#DIV/0!</v>
      </c>
      <c r="H1491" s="55" t="e">
        <f t="shared" si="340"/>
        <v>#DIV/0!</v>
      </c>
      <c r="I1491" s="55" t="e">
        <f t="shared" si="340"/>
        <v>#DIV/0!</v>
      </c>
      <c r="J1491" s="55" t="e">
        <f t="shared" si="340"/>
        <v>#DIV/0!</v>
      </c>
      <c r="K1491" s="55" t="e">
        <f t="shared" si="340"/>
        <v>#DIV/0!</v>
      </c>
      <c r="L1491" s="55" t="e">
        <f t="shared" si="340"/>
        <v>#DIV/0!</v>
      </c>
      <c r="M1491" s="114" t="e">
        <f t="shared" si="340"/>
        <v>#DIV/0!</v>
      </c>
    </row>
    <row r="1492" spans="2:13" ht="15.75" thickBot="1" x14ac:dyDescent="0.2">
      <c r="B1492" s="56" t="s">
        <v>401</v>
      </c>
      <c r="C1492" s="98" t="s">
        <v>282</v>
      </c>
      <c r="D1492" s="115" t="e">
        <f t="shared" ref="D1492:M1492" si="341">((1.175-D1491)*IF(OR($K1481=80,$K1481="80℃"),D$8,D$7))+D1483</f>
        <v>#DIV/0!</v>
      </c>
      <c r="E1492" s="57" t="e">
        <f t="shared" si="341"/>
        <v>#DIV/0!</v>
      </c>
      <c r="F1492" s="57" t="e">
        <f t="shared" si="341"/>
        <v>#DIV/0!</v>
      </c>
      <c r="G1492" s="57" t="e">
        <f t="shared" si="341"/>
        <v>#DIV/0!</v>
      </c>
      <c r="H1492" s="57" t="e">
        <f t="shared" si="341"/>
        <v>#DIV/0!</v>
      </c>
      <c r="I1492" s="57" t="e">
        <f t="shared" si="341"/>
        <v>#DIV/0!</v>
      </c>
      <c r="J1492" s="57" t="e">
        <f t="shared" si="341"/>
        <v>#DIV/0!</v>
      </c>
      <c r="K1492" s="57" t="e">
        <f t="shared" si="341"/>
        <v>#DIV/0!</v>
      </c>
      <c r="L1492" s="57" t="e">
        <f t="shared" si="341"/>
        <v>#DIV/0!</v>
      </c>
      <c r="M1492" s="116" t="e">
        <f t="shared" si="341"/>
        <v>#DIV/0!</v>
      </c>
    </row>
    <row r="1494" spans="2:13" ht="15.75" thickBot="1" x14ac:dyDescent="0.3">
      <c r="B1494" s="9" t="s">
        <v>293</v>
      </c>
      <c r="C1494" s="26" t="s">
        <v>389</v>
      </c>
      <c r="D1494" s="78"/>
      <c r="E1494" s="28"/>
      <c r="F1494" s="26" t="s">
        <v>390</v>
      </c>
      <c r="G1494" s="168"/>
      <c r="H1494" s="30"/>
      <c r="I1494" s="26" t="s">
        <v>391</v>
      </c>
      <c r="K1494" s="27">
        <v>50</v>
      </c>
      <c r="L1494" s="94" t="s">
        <v>274</v>
      </c>
      <c r="M1494" s="31" t="str">
        <f>IF(OR(MAX(D1498:M1498)&gt;51,MIN(D1498:M1498)&lt;49),"O/Temp error","")</f>
        <v>O/Temp error</v>
      </c>
    </row>
    <row r="1495" spans="2:13" ht="15" thickBot="1" x14ac:dyDescent="0.25">
      <c r="B1495" s="32" t="s">
        <v>392</v>
      </c>
      <c r="C1495" s="95" t="s">
        <v>275</v>
      </c>
      <c r="D1495" s="33">
        <v>650</v>
      </c>
      <c r="E1495" s="34">
        <v>800</v>
      </c>
      <c r="F1495" s="34">
        <v>1000</v>
      </c>
      <c r="G1495" s="34">
        <v>1200</v>
      </c>
      <c r="H1495" s="34">
        <v>1400</v>
      </c>
      <c r="I1495" s="34">
        <v>1600</v>
      </c>
      <c r="J1495" s="34">
        <v>1800</v>
      </c>
      <c r="K1495" s="34">
        <v>2000</v>
      </c>
      <c r="L1495" s="34">
        <v>2400</v>
      </c>
      <c r="M1495" s="35">
        <v>2800</v>
      </c>
    </row>
    <row r="1496" spans="2:13" x14ac:dyDescent="0.2">
      <c r="B1496" s="36" t="s">
        <v>393</v>
      </c>
      <c r="C1496" s="96" t="s">
        <v>276</v>
      </c>
      <c r="D1496" s="99"/>
      <c r="E1496" s="38"/>
      <c r="F1496" s="38"/>
      <c r="G1496" s="38"/>
      <c r="H1496" s="38"/>
      <c r="I1496" s="38"/>
      <c r="J1496" s="38"/>
      <c r="K1496" s="37"/>
      <c r="L1496" s="37"/>
      <c r="M1496" s="100"/>
    </row>
    <row r="1497" spans="2:13" ht="15" x14ac:dyDescent="0.2">
      <c r="B1497" s="39" t="s">
        <v>394</v>
      </c>
      <c r="C1497" s="162" t="s">
        <v>274</v>
      </c>
      <c r="D1497" s="101"/>
      <c r="E1497" s="40"/>
      <c r="F1497" s="40"/>
      <c r="G1497" s="40"/>
      <c r="H1497" s="40"/>
      <c r="I1497" s="40"/>
      <c r="J1497" s="40"/>
      <c r="K1497" s="40"/>
      <c r="L1497" s="40"/>
      <c r="M1497" s="102"/>
    </row>
    <row r="1498" spans="2:13" ht="15" x14ac:dyDescent="0.2">
      <c r="B1498" s="39" t="s">
        <v>395</v>
      </c>
      <c r="C1498" s="161" t="s">
        <v>274</v>
      </c>
      <c r="D1498" s="101"/>
      <c r="E1498" s="40"/>
      <c r="F1498" s="40"/>
      <c r="G1498" s="41"/>
      <c r="H1498" s="40"/>
      <c r="I1498" s="40"/>
      <c r="J1498" s="40"/>
      <c r="K1498" s="40"/>
      <c r="L1498" s="40"/>
      <c r="M1498" s="102"/>
    </row>
    <row r="1499" spans="2:13" ht="15" thickBot="1" x14ac:dyDescent="0.25">
      <c r="B1499" s="42" t="s">
        <v>396</v>
      </c>
      <c r="C1499" s="49" t="s">
        <v>277</v>
      </c>
      <c r="D1499" s="103"/>
      <c r="E1499" s="43"/>
      <c r="F1499" s="43"/>
      <c r="G1499" s="43"/>
      <c r="H1499" s="43"/>
      <c r="I1499" s="44"/>
      <c r="J1499" s="44"/>
      <c r="K1499" s="43"/>
      <c r="L1499" s="43"/>
      <c r="M1499" s="104"/>
    </row>
    <row r="1500" spans="2:13" ht="15" x14ac:dyDescent="0.2">
      <c r="B1500" s="45" t="s">
        <v>397</v>
      </c>
      <c r="C1500" s="161" t="s">
        <v>274</v>
      </c>
      <c r="D1500" s="105"/>
      <c r="E1500" s="46"/>
      <c r="F1500" s="46"/>
      <c r="G1500" s="46"/>
      <c r="H1500" s="46"/>
      <c r="I1500" s="46"/>
      <c r="J1500" s="46"/>
      <c r="K1500" s="46"/>
      <c r="L1500" s="46"/>
      <c r="M1500" s="106"/>
    </row>
    <row r="1501" spans="2:13" x14ac:dyDescent="0.2">
      <c r="B1501" s="39" t="s">
        <v>398</v>
      </c>
      <c r="C1501" s="47" t="s">
        <v>278</v>
      </c>
      <c r="D1501" s="107"/>
      <c r="E1501" s="48"/>
      <c r="F1501" s="48"/>
      <c r="G1501" s="48"/>
      <c r="H1501" s="48"/>
      <c r="I1501" s="48"/>
      <c r="J1501" s="48"/>
      <c r="K1501" s="48"/>
      <c r="L1501" s="48"/>
      <c r="M1501" s="108"/>
    </row>
    <row r="1502" spans="2:13" ht="15" thickBot="1" x14ac:dyDescent="0.25">
      <c r="B1502" s="42" t="s">
        <v>399</v>
      </c>
      <c r="C1502" s="49" t="s">
        <v>279</v>
      </c>
      <c r="D1502" s="109"/>
      <c r="E1502" s="50"/>
      <c r="F1502" s="50"/>
      <c r="G1502" s="50"/>
      <c r="H1502" s="50"/>
      <c r="I1502" s="50"/>
      <c r="J1502" s="50"/>
      <c r="K1502" s="50"/>
      <c r="L1502" s="50"/>
      <c r="M1502" s="110"/>
    </row>
    <row r="1503" spans="2:13" ht="15" thickBot="1" x14ac:dyDescent="0.25">
      <c r="B1503" s="51" t="s">
        <v>31</v>
      </c>
      <c r="C1503" s="97" t="s">
        <v>280</v>
      </c>
      <c r="D1503" s="111">
        <f>D1500+273.15</f>
        <v>273.14999999999998</v>
      </c>
      <c r="E1503" s="52">
        <f t="shared" ref="E1503:M1503" si="342">E1500+273.15</f>
        <v>273.14999999999998</v>
      </c>
      <c r="F1503" s="52">
        <f t="shared" si="342"/>
        <v>273.14999999999998</v>
      </c>
      <c r="G1503" s="52">
        <f t="shared" si="342"/>
        <v>273.14999999999998</v>
      </c>
      <c r="H1503" s="52">
        <f t="shared" si="342"/>
        <v>273.14999999999998</v>
      </c>
      <c r="I1503" s="52">
        <f t="shared" si="342"/>
        <v>273.14999999999998</v>
      </c>
      <c r="J1503" s="52">
        <f t="shared" si="342"/>
        <v>273.14999999999998</v>
      </c>
      <c r="K1503" s="52">
        <f t="shared" si="342"/>
        <v>273.14999999999998</v>
      </c>
      <c r="L1503" s="52">
        <f t="shared" si="342"/>
        <v>273.14999999999998</v>
      </c>
      <c r="M1503" s="112">
        <f t="shared" si="342"/>
        <v>273.14999999999998</v>
      </c>
    </row>
    <row r="1504" spans="2:13" ht="16.5" x14ac:dyDescent="0.2">
      <c r="B1504" s="53" t="s">
        <v>400</v>
      </c>
      <c r="C1504" s="54" t="s">
        <v>281</v>
      </c>
      <c r="D1504" s="113" t="e">
        <f>(1.2931*273.15/(D1503))*(D1502/1013.25)*(1-0.378*(D1501/100)*(EXP(-6096.9385*(D1503)^-1+21.2409642-2.711193*10^-2*(D1503)+1.673952*10^-5*(D1503)^2+2.433502*LN((D1503))))/100/D1502)</f>
        <v>#DIV/0!</v>
      </c>
      <c r="E1504" s="55" t="e">
        <f t="shared" ref="E1504:M1504" si="343">(1.2931*273.15/(E1503))*(E1502/1013.25)*(1-0.378*(E1501/100)*(EXP(-6096.9385*(E1503)^-1+21.2409642-2.711193*10^-2*(E1503)+1.673952*10^-5*(E1503)^2+2.433502*LN((E1503))))/100/E1502)</f>
        <v>#DIV/0!</v>
      </c>
      <c r="F1504" s="55" t="e">
        <f t="shared" si="343"/>
        <v>#DIV/0!</v>
      </c>
      <c r="G1504" s="55" t="e">
        <f t="shared" si="343"/>
        <v>#DIV/0!</v>
      </c>
      <c r="H1504" s="55" t="e">
        <f t="shared" si="343"/>
        <v>#DIV/0!</v>
      </c>
      <c r="I1504" s="55" t="e">
        <f t="shared" si="343"/>
        <v>#DIV/0!</v>
      </c>
      <c r="J1504" s="55" t="e">
        <f t="shared" si="343"/>
        <v>#DIV/0!</v>
      </c>
      <c r="K1504" s="55" t="e">
        <f t="shared" si="343"/>
        <v>#DIV/0!</v>
      </c>
      <c r="L1504" s="55" t="e">
        <f t="shared" si="343"/>
        <v>#DIV/0!</v>
      </c>
      <c r="M1504" s="114" t="e">
        <f t="shared" si="343"/>
        <v>#DIV/0!</v>
      </c>
    </row>
    <row r="1505" spans="2:13" ht="15.75" thickBot="1" x14ac:dyDescent="0.2">
      <c r="B1505" s="56" t="s">
        <v>401</v>
      </c>
      <c r="C1505" s="98" t="s">
        <v>34</v>
      </c>
      <c r="D1505" s="115" t="e">
        <f t="shared" ref="D1505:M1505" si="344">((1.175-D1504)*IF(OR($K1494=80,$K1494="80℃"),D$8,D$7))+D1496</f>
        <v>#DIV/0!</v>
      </c>
      <c r="E1505" s="57" t="e">
        <f t="shared" si="344"/>
        <v>#DIV/0!</v>
      </c>
      <c r="F1505" s="57" t="e">
        <f t="shared" si="344"/>
        <v>#DIV/0!</v>
      </c>
      <c r="G1505" s="57" t="e">
        <f t="shared" si="344"/>
        <v>#DIV/0!</v>
      </c>
      <c r="H1505" s="57" t="e">
        <f t="shared" si="344"/>
        <v>#DIV/0!</v>
      </c>
      <c r="I1505" s="57" t="e">
        <f t="shared" si="344"/>
        <v>#DIV/0!</v>
      </c>
      <c r="J1505" s="57" t="e">
        <f t="shared" si="344"/>
        <v>#DIV/0!</v>
      </c>
      <c r="K1505" s="57" t="e">
        <f t="shared" si="344"/>
        <v>#DIV/0!</v>
      </c>
      <c r="L1505" s="57" t="e">
        <f t="shared" si="344"/>
        <v>#DIV/0!</v>
      </c>
      <c r="M1505" s="116" t="e">
        <f t="shared" si="344"/>
        <v>#DIV/0!</v>
      </c>
    </row>
    <row r="1506" spans="2:13" x14ac:dyDescent="0.2">
      <c r="B1506" s="11"/>
      <c r="C1506" s="11"/>
      <c r="D1506" s="11"/>
      <c r="E1506" s="11"/>
      <c r="F1506" s="11"/>
      <c r="G1506" s="11"/>
      <c r="H1506" s="11"/>
      <c r="I1506" s="11"/>
      <c r="J1506" s="11"/>
      <c r="K1506" s="11"/>
      <c r="L1506" s="11"/>
      <c r="M1506" s="11"/>
    </row>
    <row r="1507" spans="2:13" ht="15.75" thickBot="1" x14ac:dyDescent="0.3">
      <c r="B1507" s="9" t="s">
        <v>294</v>
      </c>
      <c r="C1507" s="26" t="s">
        <v>389</v>
      </c>
      <c r="D1507" s="28">
        <f>D1494</f>
        <v>0</v>
      </c>
      <c r="E1507" s="28"/>
      <c r="F1507" s="26" t="s">
        <v>390</v>
      </c>
      <c r="G1507" s="168"/>
      <c r="H1507" s="30"/>
      <c r="I1507" s="26" t="s">
        <v>391</v>
      </c>
      <c r="K1507" s="27">
        <v>80</v>
      </c>
      <c r="L1507" s="94" t="s">
        <v>106</v>
      </c>
      <c r="M1507" s="31" t="str">
        <f>IF(OR(MAX(D1511:M1511)&gt;81,MIN(D1511:M1511)&lt;79),"O/Temp error","")</f>
        <v>O/Temp error</v>
      </c>
    </row>
    <row r="1508" spans="2:13" ht="15" thickBot="1" x14ac:dyDescent="0.25">
      <c r="B1508" s="58" t="s">
        <v>392</v>
      </c>
      <c r="C1508" s="117" t="s">
        <v>35</v>
      </c>
      <c r="D1508" s="59">
        <v>650</v>
      </c>
      <c r="E1508" s="60">
        <v>800</v>
      </c>
      <c r="F1508" s="60">
        <v>1000</v>
      </c>
      <c r="G1508" s="60">
        <v>1200</v>
      </c>
      <c r="H1508" s="60">
        <v>1400</v>
      </c>
      <c r="I1508" s="60">
        <v>1600</v>
      </c>
      <c r="J1508" s="60">
        <v>1800</v>
      </c>
      <c r="K1508" s="60">
        <v>2000</v>
      </c>
      <c r="L1508" s="60">
        <v>2400</v>
      </c>
      <c r="M1508" s="61">
        <v>2800</v>
      </c>
    </row>
    <row r="1509" spans="2:13" x14ac:dyDescent="0.2">
      <c r="B1509" s="62" t="s">
        <v>393</v>
      </c>
      <c r="C1509" s="118" t="s">
        <v>352</v>
      </c>
      <c r="D1509" s="99"/>
      <c r="E1509" s="38"/>
      <c r="F1509" s="38"/>
      <c r="G1509" s="38"/>
      <c r="H1509" s="38"/>
      <c r="I1509" s="38"/>
      <c r="J1509" s="38"/>
      <c r="K1509" s="37"/>
      <c r="L1509" s="37"/>
      <c r="M1509" s="100"/>
    </row>
    <row r="1510" spans="2:13" x14ac:dyDescent="0.2">
      <c r="B1510" s="63" t="s">
        <v>394</v>
      </c>
      <c r="C1510" s="67" t="s">
        <v>263</v>
      </c>
      <c r="D1510" s="101"/>
      <c r="E1510" s="40"/>
      <c r="F1510" s="40"/>
      <c r="G1510" s="40"/>
      <c r="H1510" s="40"/>
      <c r="I1510" s="40"/>
      <c r="J1510" s="40"/>
      <c r="K1510" s="40"/>
      <c r="L1510" s="40"/>
      <c r="M1510" s="102"/>
    </row>
    <row r="1511" spans="2:13" x14ac:dyDescent="0.2">
      <c r="B1511" s="63" t="s">
        <v>395</v>
      </c>
      <c r="C1511" s="67" t="s">
        <v>263</v>
      </c>
      <c r="D1511" s="101"/>
      <c r="E1511" s="40"/>
      <c r="F1511" s="40"/>
      <c r="G1511" s="41"/>
      <c r="H1511" s="40"/>
      <c r="I1511" s="40"/>
      <c r="J1511" s="40"/>
      <c r="K1511" s="40"/>
      <c r="L1511" s="40"/>
      <c r="M1511" s="102"/>
    </row>
    <row r="1512" spans="2:13" ht="15" thickBot="1" x14ac:dyDescent="0.25">
      <c r="B1512" s="64" t="s">
        <v>396</v>
      </c>
      <c r="C1512" s="68" t="s">
        <v>15</v>
      </c>
      <c r="D1512" s="103"/>
      <c r="E1512" s="43"/>
      <c r="F1512" s="43"/>
      <c r="G1512" s="43"/>
      <c r="H1512" s="43"/>
      <c r="I1512" s="44"/>
      <c r="J1512" s="44"/>
      <c r="K1512" s="43"/>
      <c r="L1512" s="43"/>
      <c r="M1512" s="104"/>
    </row>
    <row r="1513" spans="2:13" x14ac:dyDescent="0.2">
      <c r="B1513" s="65" t="s">
        <v>397</v>
      </c>
      <c r="C1513" s="66" t="s">
        <v>263</v>
      </c>
      <c r="D1513" s="105"/>
      <c r="E1513" s="46"/>
      <c r="F1513" s="46"/>
      <c r="G1513" s="46"/>
      <c r="H1513" s="46"/>
      <c r="I1513" s="46"/>
      <c r="J1513" s="46"/>
      <c r="K1513" s="46"/>
      <c r="L1513" s="46"/>
      <c r="M1513" s="106"/>
    </row>
    <row r="1514" spans="2:13" x14ac:dyDescent="0.2">
      <c r="B1514" s="63" t="s">
        <v>398</v>
      </c>
      <c r="C1514" s="67" t="s">
        <v>265</v>
      </c>
      <c r="D1514" s="107"/>
      <c r="E1514" s="48"/>
      <c r="F1514" s="48"/>
      <c r="G1514" s="48"/>
      <c r="H1514" s="48"/>
      <c r="I1514" s="48"/>
      <c r="J1514" s="48"/>
      <c r="K1514" s="48"/>
      <c r="L1514" s="48"/>
      <c r="M1514" s="108"/>
    </row>
    <row r="1515" spans="2:13" ht="15" thickBot="1" x14ac:dyDescent="0.25">
      <c r="B1515" s="64" t="s">
        <v>399</v>
      </c>
      <c r="C1515" s="68" t="s">
        <v>17</v>
      </c>
      <c r="D1515" s="109"/>
      <c r="E1515" s="50"/>
      <c r="F1515" s="50"/>
      <c r="G1515" s="50"/>
      <c r="H1515" s="50"/>
      <c r="I1515" s="50"/>
      <c r="J1515" s="50"/>
      <c r="K1515" s="50"/>
      <c r="L1515" s="50"/>
      <c r="M1515" s="110"/>
    </row>
    <row r="1516" spans="2:13" ht="15" thickBot="1" x14ac:dyDescent="0.25">
      <c r="B1516" s="51" t="s">
        <v>31</v>
      </c>
      <c r="C1516" s="97" t="s">
        <v>19</v>
      </c>
      <c r="D1516" s="111">
        <f>D1513+273.15</f>
        <v>273.14999999999998</v>
      </c>
      <c r="E1516" s="52">
        <f t="shared" ref="E1516:M1516" si="345">E1513+273.15</f>
        <v>273.14999999999998</v>
      </c>
      <c r="F1516" s="52">
        <f t="shared" si="345"/>
        <v>273.14999999999998</v>
      </c>
      <c r="G1516" s="52">
        <f t="shared" si="345"/>
        <v>273.14999999999998</v>
      </c>
      <c r="H1516" s="52">
        <f t="shared" si="345"/>
        <v>273.14999999999998</v>
      </c>
      <c r="I1516" s="52">
        <f t="shared" si="345"/>
        <v>273.14999999999998</v>
      </c>
      <c r="J1516" s="52">
        <f t="shared" si="345"/>
        <v>273.14999999999998</v>
      </c>
      <c r="K1516" s="52">
        <f t="shared" si="345"/>
        <v>273.14999999999998</v>
      </c>
      <c r="L1516" s="52">
        <f t="shared" si="345"/>
        <v>273.14999999999998</v>
      </c>
      <c r="M1516" s="112">
        <f t="shared" si="345"/>
        <v>273.14999999999998</v>
      </c>
    </row>
    <row r="1517" spans="2:13" ht="16.5" x14ac:dyDescent="0.2">
      <c r="B1517" s="53" t="s">
        <v>400</v>
      </c>
      <c r="C1517" s="54" t="s">
        <v>350</v>
      </c>
      <c r="D1517" s="113" t="e">
        <f>(1.2931*273.15/(D1516))*(D1515/1013.25)*(1-0.378*(D1514/100)*(EXP(-6096.9385*(D1516)^-1+21.2409642-2.711193*10^-2*(D1516)+1.673952*10^-5*(D1516)^2+2.433502*LN((D1516))))/100/D1515)</f>
        <v>#DIV/0!</v>
      </c>
      <c r="E1517" s="55" t="e">
        <f t="shared" ref="E1517:M1517" si="346">(1.2931*273.15/(E1516))*(E1515/1013.25)*(1-0.378*(E1514/100)*(EXP(-6096.9385*(E1516)^-1+21.2409642-2.711193*10^-2*(E1516)+1.673952*10^-5*(E1516)^2+2.433502*LN((E1516))))/100/E1515)</f>
        <v>#DIV/0!</v>
      </c>
      <c r="F1517" s="55" t="e">
        <f t="shared" si="346"/>
        <v>#DIV/0!</v>
      </c>
      <c r="G1517" s="55" t="e">
        <f t="shared" si="346"/>
        <v>#DIV/0!</v>
      </c>
      <c r="H1517" s="55" t="e">
        <f t="shared" si="346"/>
        <v>#DIV/0!</v>
      </c>
      <c r="I1517" s="55" t="e">
        <f t="shared" si="346"/>
        <v>#DIV/0!</v>
      </c>
      <c r="J1517" s="55" t="e">
        <f t="shared" si="346"/>
        <v>#DIV/0!</v>
      </c>
      <c r="K1517" s="55" t="e">
        <f t="shared" si="346"/>
        <v>#DIV/0!</v>
      </c>
      <c r="L1517" s="55" t="e">
        <f t="shared" si="346"/>
        <v>#DIV/0!</v>
      </c>
      <c r="M1517" s="114" t="e">
        <f t="shared" si="346"/>
        <v>#DIV/0!</v>
      </c>
    </row>
    <row r="1518" spans="2:13" ht="15.75" thickBot="1" x14ac:dyDescent="0.2">
      <c r="B1518" s="56" t="s">
        <v>401</v>
      </c>
      <c r="C1518" s="98" t="s">
        <v>34</v>
      </c>
      <c r="D1518" s="115" t="e">
        <f t="shared" ref="D1518:M1518" si="347">((1.175-D1517)*IF(OR($K1507=80,$K1507="80℃"),D$8,D$7))+D1509</f>
        <v>#DIV/0!</v>
      </c>
      <c r="E1518" s="57" t="e">
        <f t="shared" si="347"/>
        <v>#DIV/0!</v>
      </c>
      <c r="F1518" s="57" t="e">
        <f t="shared" si="347"/>
        <v>#DIV/0!</v>
      </c>
      <c r="G1518" s="57" t="e">
        <f t="shared" si="347"/>
        <v>#DIV/0!</v>
      </c>
      <c r="H1518" s="57" t="e">
        <f t="shared" si="347"/>
        <v>#DIV/0!</v>
      </c>
      <c r="I1518" s="57" t="e">
        <f t="shared" si="347"/>
        <v>#DIV/0!</v>
      </c>
      <c r="J1518" s="57" t="e">
        <f t="shared" si="347"/>
        <v>#DIV/0!</v>
      </c>
      <c r="K1518" s="57" t="e">
        <f t="shared" si="347"/>
        <v>#DIV/0!</v>
      </c>
      <c r="L1518" s="57" t="e">
        <f t="shared" si="347"/>
        <v>#DIV/0!</v>
      </c>
      <c r="M1518" s="116" t="e">
        <f t="shared" si="347"/>
        <v>#DIV/0!</v>
      </c>
    </row>
    <row r="1520" spans="2:13" ht="15.75" thickBot="1" x14ac:dyDescent="0.3">
      <c r="B1520" s="9" t="s">
        <v>295</v>
      </c>
      <c r="C1520" s="26" t="s">
        <v>389</v>
      </c>
      <c r="D1520" s="27" t="s">
        <v>288</v>
      </c>
      <c r="E1520" s="28"/>
      <c r="F1520" s="26" t="s">
        <v>390</v>
      </c>
      <c r="G1520" s="168"/>
      <c r="H1520" s="30"/>
      <c r="I1520" s="26" t="s">
        <v>391</v>
      </c>
      <c r="K1520" s="27">
        <v>50</v>
      </c>
      <c r="L1520" s="94" t="s">
        <v>274</v>
      </c>
      <c r="M1520" s="31" t="str">
        <f>IF(OR(MAX(D1524:M1524)&gt;51,MIN(D1524:M1524)&lt;49),"O/Temp error","")</f>
        <v>O/Temp error</v>
      </c>
    </row>
    <row r="1521" spans="2:13" ht="15" thickBot="1" x14ac:dyDescent="0.25">
      <c r="B1521" s="32" t="s">
        <v>392</v>
      </c>
      <c r="C1521" s="95" t="s">
        <v>275</v>
      </c>
      <c r="D1521" s="33">
        <v>650</v>
      </c>
      <c r="E1521" s="34">
        <v>800</v>
      </c>
      <c r="F1521" s="34">
        <v>1000</v>
      </c>
      <c r="G1521" s="34">
        <v>1200</v>
      </c>
      <c r="H1521" s="34">
        <v>1400</v>
      </c>
      <c r="I1521" s="34">
        <v>1600</v>
      </c>
      <c r="J1521" s="34">
        <v>1800</v>
      </c>
      <c r="K1521" s="34">
        <v>2000</v>
      </c>
      <c r="L1521" s="34">
        <v>2400</v>
      </c>
      <c r="M1521" s="35">
        <v>2800</v>
      </c>
    </row>
    <row r="1522" spans="2:13" x14ac:dyDescent="0.2">
      <c r="B1522" s="36" t="s">
        <v>393</v>
      </c>
      <c r="C1522" s="96" t="s">
        <v>276</v>
      </c>
      <c r="D1522" s="99"/>
      <c r="E1522" s="38"/>
      <c r="F1522" s="38"/>
      <c r="G1522" s="38"/>
      <c r="H1522" s="38"/>
      <c r="I1522" s="38"/>
      <c r="J1522" s="38"/>
      <c r="K1522" s="37"/>
      <c r="L1522" s="37"/>
      <c r="M1522" s="100"/>
    </row>
    <row r="1523" spans="2:13" ht="15" x14ac:dyDescent="0.2">
      <c r="B1523" s="39" t="s">
        <v>394</v>
      </c>
      <c r="C1523" s="162" t="s">
        <v>274</v>
      </c>
      <c r="D1523" s="101"/>
      <c r="E1523" s="40"/>
      <c r="F1523" s="40"/>
      <c r="G1523" s="40"/>
      <c r="H1523" s="40"/>
      <c r="I1523" s="40"/>
      <c r="J1523" s="40"/>
      <c r="K1523" s="40"/>
      <c r="L1523" s="40"/>
      <c r="M1523" s="102"/>
    </row>
    <row r="1524" spans="2:13" ht="15" x14ac:dyDescent="0.2">
      <c r="B1524" s="39" t="s">
        <v>395</v>
      </c>
      <c r="C1524" s="161" t="s">
        <v>274</v>
      </c>
      <c r="D1524" s="101"/>
      <c r="E1524" s="40"/>
      <c r="F1524" s="40"/>
      <c r="G1524" s="41"/>
      <c r="H1524" s="40"/>
      <c r="I1524" s="40"/>
      <c r="J1524" s="40"/>
      <c r="K1524" s="40"/>
      <c r="L1524" s="40"/>
      <c r="M1524" s="102"/>
    </row>
    <row r="1525" spans="2:13" ht="15" thickBot="1" x14ac:dyDescent="0.25">
      <c r="B1525" s="42" t="s">
        <v>396</v>
      </c>
      <c r="C1525" s="49" t="s">
        <v>277</v>
      </c>
      <c r="D1525" s="103"/>
      <c r="E1525" s="43"/>
      <c r="F1525" s="43"/>
      <c r="G1525" s="43"/>
      <c r="H1525" s="43"/>
      <c r="I1525" s="44"/>
      <c r="J1525" s="44"/>
      <c r="K1525" s="43"/>
      <c r="L1525" s="43"/>
      <c r="M1525" s="104"/>
    </row>
    <row r="1526" spans="2:13" ht="15" x14ac:dyDescent="0.2">
      <c r="B1526" s="45" t="s">
        <v>397</v>
      </c>
      <c r="C1526" s="161" t="s">
        <v>274</v>
      </c>
      <c r="D1526" s="105"/>
      <c r="E1526" s="46"/>
      <c r="F1526" s="46"/>
      <c r="G1526" s="46"/>
      <c r="H1526" s="46"/>
      <c r="I1526" s="46"/>
      <c r="J1526" s="46"/>
      <c r="K1526" s="46"/>
      <c r="L1526" s="46"/>
      <c r="M1526" s="106"/>
    </row>
    <row r="1527" spans="2:13" x14ac:dyDescent="0.2">
      <c r="B1527" s="39" t="s">
        <v>398</v>
      </c>
      <c r="C1527" s="47" t="s">
        <v>278</v>
      </c>
      <c r="D1527" s="107"/>
      <c r="E1527" s="48"/>
      <c r="F1527" s="48"/>
      <c r="G1527" s="48"/>
      <c r="H1527" s="48"/>
      <c r="I1527" s="48"/>
      <c r="J1527" s="48"/>
      <c r="K1527" s="48"/>
      <c r="L1527" s="48"/>
      <c r="M1527" s="108"/>
    </row>
    <row r="1528" spans="2:13" ht="15" thickBot="1" x14ac:dyDescent="0.25">
      <c r="B1528" s="42" t="s">
        <v>399</v>
      </c>
      <c r="C1528" s="49" t="s">
        <v>279</v>
      </c>
      <c r="D1528" s="109"/>
      <c r="E1528" s="50"/>
      <c r="F1528" s="50"/>
      <c r="G1528" s="50"/>
      <c r="H1528" s="50"/>
      <c r="I1528" s="50"/>
      <c r="J1528" s="50"/>
      <c r="K1528" s="50"/>
      <c r="L1528" s="50"/>
      <c r="M1528" s="110"/>
    </row>
    <row r="1529" spans="2:13" ht="15" thickBot="1" x14ac:dyDescent="0.25">
      <c r="B1529" s="51" t="s">
        <v>31</v>
      </c>
      <c r="C1529" s="97" t="s">
        <v>280</v>
      </c>
      <c r="D1529" s="111">
        <f>D1526+273.15</f>
        <v>273.14999999999998</v>
      </c>
      <c r="E1529" s="52">
        <f t="shared" ref="E1529:M1529" si="348">E1526+273.15</f>
        <v>273.14999999999998</v>
      </c>
      <c r="F1529" s="52">
        <f t="shared" si="348"/>
        <v>273.14999999999998</v>
      </c>
      <c r="G1529" s="52">
        <f t="shared" si="348"/>
        <v>273.14999999999998</v>
      </c>
      <c r="H1529" s="52">
        <f t="shared" si="348"/>
        <v>273.14999999999998</v>
      </c>
      <c r="I1529" s="52">
        <f t="shared" si="348"/>
        <v>273.14999999999998</v>
      </c>
      <c r="J1529" s="52">
        <f t="shared" si="348"/>
        <v>273.14999999999998</v>
      </c>
      <c r="K1529" s="52">
        <f t="shared" si="348"/>
        <v>273.14999999999998</v>
      </c>
      <c r="L1529" s="52">
        <f t="shared" si="348"/>
        <v>273.14999999999998</v>
      </c>
      <c r="M1529" s="112">
        <f t="shared" si="348"/>
        <v>273.14999999999998</v>
      </c>
    </row>
    <row r="1530" spans="2:13" ht="16.5" x14ac:dyDescent="0.2">
      <c r="B1530" s="53" t="s">
        <v>400</v>
      </c>
      <c r="C1530" s="54" t="s">
        <v>281</v>
      </c>
      <c r="D1530" s="113" t="e">
        <f>(1.2931*273.15/(D1529))*(D1528/1013.25)*(1-0.378*(D1527/100)*(EXP(-6096.9385*(D1529)^-1+21.2409642-2.711193*10^-2*(D1529)+1.673952*10^-5*(D1529)^2+2.433502*LN((D1529))))/100/D1528)</f>
        <v>#DIV/0!</v>
      </c>
      <c r="E1530" s="55" t="e">
        <f t="shared" ref="E1530:M1530" si="349">(1.2931*273.15/(E1529))*(E1528/1013.25)*(1-0.378*(E1527/100)*(EXP(-6096.9385*(E1529)^-1+21.2409642-2.711193*10^-2*(E1529)+1.673952*10^-5*(E1529)^2+2.433502*LN((E1529))))/100/E1528)</f>
        <v>#DIV/0!</v>
      </c>
      <c r="F1530" s="55" t="e">
        <f t="shared" si="349"/>
        <v>#DIV/0!</v>
      </c>
      <c r="G1530" s="55" t="e">
        <f t="shared" si="349"/>
        <v>#DIV/0!</v>
      </c>
      <c r="H1530" s="55" t="e">
        <f t="shared" si="349"/>
        <v>#DIV/0!</v>
      </c>
      <c r="I1530" s="55" t="e">
        <f t="shared" si="349"/>
        <v>#DIV/0!</v>
      </c>
      <c r="J1530" s="55" t="e">
        <f t="shared" si="349"/>
        <v>#DIV/0!</v>
      </c>
      <c r="K1530" s="55" t="e">
        <f t="shared" si="349"/>
        <v>#DIV/0!</v>
      </c>
      <c r="L1530" s="55" t="e">
        <f t="shared" si="349"/>
        <v>#DIV/0!</v>
      </c>
      <c r="M1530" s="114" t="e">
        <f t="shared" si="349"/>
        <v>#DIV/0!</v>
      </c>
    </row>
    <row r="1531" spans="2:13" ht="15.75" thickBot="1" x14ac:dyDescent="0.2">
      <c r="B1531" s="56" t="s">
        <v>401</v>
      </c>
      <c r="C1531" s="98" t="s">
        <v>282</v>
      </c>
      <c r="D1531" s="115" t="e">
        <f t="shared" ref="D1531:M1531" si="350">((1.175-D1530)*IF(OR($K1520=80,$K1520="80℃"),D$8,D$7))+D1522</f>
        <v>#DIV/0!</v>
      </c>
      <c r="E1531" s="57" t="e">
        <f t="shared" si="350"/>
        <v>#DIV/0!</v>
      </c>
      <c r="F1531" s="57" t="e">
        <f t="shared" si="350"/>
        <v>#DIV/0!</v>
      </c>
      <c r="G1531" s="57" t="e">
        <f t="shared" si="350"/>
        <v>#DIV/0!</v>
      </c>
      <c r="H1531" s="57" t="e">
        <f t="shared" si="350"/>
        <v>#DIV/0!</v>
      </c>
      <c r="I1531" s="57" t="e">
        <f t="shared" si="350"/>
        <v>#DIV/0!</v>
      </c>
      <c r="J1531" s="57" t="e">
        <f t="shared" si="350"/>
        <v>#DIV/0!</v>
      </c>
      <c r="K1531" s="57" t="e">
        <f t="shared" si="350"/>
        <v>#DIV/0!</v>
      </c>
      <c r="L1531" s="57" t="e">
        <f t="shared" si="350"/>
        <v>#DIV/0!</v>
      </c>
      <c r="M1531" s="116" t="e">
        <f t="shared" si="350"/>
        <v>#DIV/0!</v>
      </c>
    </row>
    <row r="1532" spans="2:13" x14ac:dyDescent="0.2">
      <c r="B1532" s="11"/>
      <c r="C1532" s="11"/>
      <c r="D1532" s="11"/>
      <c r="E1532" s="11"/>
      <c r="F1532" s="11"/>
      <c r="G1532" s="11"/>
      <c r="H1532" s="11"/>
      <c r="I1532" s="11"/>
      <c r="J1532" s="11"/>
      <c r="K1532" s="11"/>
      <c r="L1532" s="11"/>
      <c r="M1532" s="11"/>
    </row>
    <row r="1533" spans="2:13" ht="15.75" thickBot="1" x14ac:dyDescent="0.3">
      <c r="B1533" s="9" t="s">
        <v>296</v>
      </c>
      <c r="C1533" s="26" t="s">
        <v>389</v>
      </c>
      <c r="D1533" s="28" t="str">
        <f>D1520</f>
        <v>JASO BC</v>
      </c>
      <c r="E1533" s="28"/>
      <c r="F1533" s="26" t="s">
        <v>390</v>
      </c>
      <c r="G1533" s="168"/>
      <c r="H1533" s="30"/>
      <c r="I1533" s="26" t="s">
        <v>391</v>
      </c>
      <c r="K1533" s="27">
        <v>80</v>
      </c>
      <c r="L1533" s="94" t="s">
        <v>274</v>
      </c>
      <c r="M1533" s="31" t="str">
        <f>IF(OR(MAX(D1537:M1537)&gt;81,MIN(D1537:M1537)&lt;79),"O/Temp error","")</f>
        <v>O/Temp error</v>
      </c>
    </row>
    <row r="1534" spans="2:13" ht="15" thickBot="1" x14ac:dyDescent="0.25">
      <c r="B1534" s="58" t="s">
        <v>392</v>
      </c>
      <c r="C1534" s="117" t="s">
        <v>35</v>
      </c>
      <c r="D1534" s="59">
        <v>650</v>
      </c>
      <c r="E1534" s="60">
        <v>800</v>
      </c>
      <c r="F1534" s="60">
        <v>1000</v>
      </c>
      <c r="G1534" s="60">
        <v>1200</v>
      </c>
      <c r="H1534" s="60">
        <v>1400</v>
      </c>
      <c r="I1534" s="60">
        <v>1600</v>
      </c>
      <c r="J1534" s="60">
        <v>1800</v>
      </c>
      <c r="K1534" s="60">
        <v>2000</v>
      </c>
      <c r="L1534" s="60">
        <v>2400</v>
      </c>
      <c r="M1534" s="61">
        <v>2800</v>
      </c>
    </row>
    <row r="1535" spans="2:13" x14ac:dyDescent="0.2">
      <c r="B1535" s="62" t="s">
        <v>393</v>
      </c>
      <c r="C1535" s="118" t="s">
        <v>276</v>
      </c>
      <c r="D1535" s="99"/>
      <c r="E1535" s="38"/>
      <c r="F1535" s="38"/>
      <c r="G1535" s="38"/>
      <c r="H1535" s="38"/>
      <c r="I1535" s="38"/>
      <c r="J1535" s="38"/>
      <c r="K1535" s="37"/>
      <c r="L1535" s="37"/>
      <c r="M1535" s="100"/>
    </row>
    <row r="1536" spans="2:13" x14ac:dyDescent="0.2">
      <c r="B1536" s="63" t="s">
        <v>394</v>
      </c>
      <c r="C1536" s="67" t="s">
        <v>263</v>
      </c>
      <c r="D1536" s="101"/>
      <c r="E1536" s="40"/>
      <c r="F1536" s="40"/>
      <c r="G1536" s="40"/>
      <c r="H1536" s="40"/>
      <c r="I1536" s="40"/>
      <c r="J1536" s="40"/>
      <c r="K1536" s="40"/>
      <c r="L1536" s="40"/>
      <c r="M1536" s="102"/>
    </row>
    <row r="1537" spans="2:13" x14ac:dyDescent="0.2">
      <c r="B1537" s="63" t="s">
        <v>395</v>
      </c>
      <c r="C1537" s="67" t="s">
        <v>263</v>
      </c>
      <c r="D1537" s="101"/>
      <c r="E1537" s="40"/>
      <c r="F1537" s="40"/>
      <c r="G1537" s="41"/>
      <c r="H1537" s="40"/>
      <c r="I1537" s="40"/>
      <c r="J1537" s="40"/>
      <c r="K1537" s="40"/>
      <c r="L1537" s="40"/>
      <c r="M1537" s="102"/>
    </row>
    <row r="1538" spans="2:13" ht="15" thickBot="1" x14ac:dyDescent="0.25">
      <c r="B1538" s="64" t="s">
        <v>396</v>
      </c>
      <c r="C1538" s="68" t="s">
        <v>15</v>
      </c>
      <c r="D1538" s="103"/>
      <c r="E1538" s="43"/>
      <c r="F1538" s="43"/>
      <c r="G1538" s="43"/>
      <c r="H1538" s="43"/>
      <c r="I1538" s="44"/>
      <c r="J1538" s="44"/>
      <c r="K1538" s="43"/>
      <c r="L1538" s="43"/>
      <c r="M1538" s="104"/>
    </row>
    <row r="1539" spans="2:13" x14ac:dyDescent="0.2">
      <c r="B1539" s="65" t="s">
        <v>397</v>
      </c>
      <c r="C1539" s="66" t="s">
        <v>263</v>
      </c>
      <c r="D1539" s="105"/>
      <c r="E1539" s="46"/>
      <c r="F1539" s="46"/>
      <c r="G1539" s="46"/>
      <c r="H1539" s="46"/>
      <c r="I1539" s="46"/>
      <c r="J1539" s="46"/>
      <c r="K1539" s="46"/>
      <c r="L1539" s="46"/>
      <c r="M1539" s="106"/>
    </row>
    <row r="1540" spans="2:13" x14ac:dyDescent="0.2">
      <c r="B1540" s="63" t="s">
        <v>398</v>
      </c>
      <c r="C1540" s="67" t="s">
        <v>265</v>
      </c>
      <c r="D1540" s="107"/>
      <c r="E1540" s="48"/>
      <c r="F1540" s="48"/>
      <c r="G1540" s="48"/>
      <c r="H1540" s="48"/>
      <c r="I1540" s="48"/>
      <c r="J1540" s="48"/>
      <c r="K1540" s="48"/>
      <c r="L1540" s="48"/>
      <c r="M1540" s="108"/>
    </row>
    <row r="1541" spans="2:13" ht="15" thickBot="1" x14ac:dyDescent="0.25">
      <c r="B1541" s="64" t="s">
        <v>399</v>
      </c>
      <c r="C1541" s="68" t="s">
        <v>17</v>
      </c>
      <c r="D1541" s="109"/>
      <c r="E1541" s="50"/>
      <c r="F1541" s="50"/>
      <c r="G1541" s="50"/>
      <c r="H1541" s="50"/>
      <c r="I1541" s="50"/>
      <c r="J1541" s="50"/>
      <c r="K1541" s="50"/>
      <c r="L1541" s="50"/>
      <c r="M1541" s="110"/>
    </row>
    <row r="1542" spans="2:13" ht="15" thickBot="1" x14ac:dyDescent="0.25">
      <c r="B1542" s="51" t="s">
        <v>31</v>
      </c>
      <c r="C1542" s="97" t="s">
        <v>19</v>
      </c>
      <c r="D1542" s="111">
        <f>D1539+273.15</f>
        <v>273.14999999999998</v>
      </c>
      <c r="E1542" s="52">
        <f t="shared" ref="E1542:M1542" si="351">E1539+273.15</f>
        <v>273.14999999999998</v>
      </c>
      <c r="F1542" s="52">
        <f t="shared" si="351"/>
        <v>273.14999999999998</v>
      </c>
      <c r="G1542" s="52">
        <f t="shared" si="351"/>
        <v>273.14999999999998</v>
      </c>
      <c r="H1542" s="52">
        <f t="shared" si="351"/>
        <v>273.14999999999998</v>
      </c>
      <c r="I1542" s="52">
        <f t="shared" si="351"/>
        <v>273.14999999999998</v>
      </c>
      <c r="J1542" s="52">
        <f t="shared" si="351"/>
        <v>273.14999999999998</v>
      </c>
      <c r="K1542" s="52">
        <f t="shared" si="351"/>
        <v>273.14999999999998</v>
      </c>
      <c r="L1542" s="52">
        <f t="shared" si="351"/>
        <v>273.14999999999998</v>
      </c>
      <c r="M1542" s="112">
        <f t="shared" si="351"/>
        <v>273.14999999999998</v>
      </c>
    </row>
    <row r="1543" spans="2:13" ht="16.5" x14ac:dyDescent="0.2">
      <c r="B1543" s="53" t="s">
        <v>400</v>
      </c>
      <c r="C1543" s="54" t="s">
        <v>281</v>
      </c>
      <c r="D1543" s="113" t="e">
        <f>(1.2931*273.15/(D1542))*(D1541/1013.25)*(1-0.378*(D1540/100)*(EXP(-6096.9385*(D1542)^-1+21.2409642-2.711193*10^-2*(D1542)+1.673952*10^-5*(D1542)^2+2.433502*LN((D1542))))/100/D1541)</f>
        <v>#DIV/0!</v>
      </c>
      <c r="E1543" s="55" t="e">
        <f t="shared" ref="E1543:M1543" si="352">(1.2931*273.15/(E1542))*(E1541/1013.25)*(1-0.378*(E1540/100)*(EXP(-6096.9385*(E1542)^-1+21.2409642-2.711193*10^-2*(E1542)+1.673952*10^-5*(E1542)^2+2.433502*LN((E1542))))/100/E1541)</f>
        <v>#DIV/0!</v>
      </c>
      <c r="F1543" s="55" t="e">
        <f t="shared" si="352"/>
        <v>#DIV/0!</v>
      </c>
      <c r="G1543" s="55" t="e">
        <f t="shared" si="352"/>
        <v>#DIV/0!</v>
      </c>
      <c r="H1543" s="55" t="e">
        <f t="shared" si="352"/>
        <v>#DIV/0!</v>
      </c>
      <c r="I1543" s="55" t="e">
        <f t="shared" si="352"/>
        <v>#DIV/0!</v>
      </c>
      <c r="J1543" s="55" t="e">
        <f t="shared" si="352"/>
        <v>#DIV/0!</v>
      </c>
      <c r="K1543" s="55" t="e">
        <f t="shared" si="352"/>
        <v>#DIV/0!</v>
      </c>
      <c r="L1543" s="55" t="e">
        <f t="shared" si="352"/>
        <v>#DIV/0!</v>
      </c>
      <c r="M1543" s="114" t="e">
        <f t="shared" si="352"/>
        <v>#DIV/0!</v>
      </c>
    </row>
    <row r="1544" spans="2:13" ht="15.75" thickBot="1" x14ac:dyDescent="0.2">
      <c r="B1544" s="56" t="s">
        <v>401</v>
      </c>
      <c r="C1544" s="98" t="s">
        <v>282</v>
      </c>
      <c r="D1544" s="115" t="e">
        <f t="shared" ref="D1544:M1544" si="353">((1.175-D1543)*IF(OR($K1533=80,$K1533="80℃"),D$8,D$7))+D1535</f>
        <v>#DIV/0!</v>
      </c>
      <c r="E1544" s="57" t="e">
        <f t="shared" si="353"/>
        <v>#DIV/0!</v>
      </c>
      <c r="F1544" s="57" t="e">
        <f t="shared" si="353"/>
        <v>#DIV/0!</v>
      </c>
      <c r="G1544" s="57" t="e">
        <f t="shared" si="353"/>
        <v>#DIV/0!</v>
      </c>
      <c r="H1544" s="57" t="e">
        <f t="shared" si="353"/>
        <v>#DIV/0!</v>
      </c>
      <c r="I1544" s="57" t="e">
        <f t="shared" si="353"/>
        <v>#DIV/0!</v>
      </c>
      <c r="J1544" s="57" t="e">
        <f t="shared" si="353"/>
        <v>#DIV/0!</v>
      </c>
      <c r="K1544" s="57" t="e">
        <f t="shared" si="353"/>
        <v>#DIV/0!</v>
      </c>
      <c r="L1544" s="57" t="e">
        <f t="shared" si="353"/>
        <v>#DIV/0!</v>
      </c>
      <c r="M1544" s="116" t="e">
        <f t="shared" si="353"/>
        <v>#DIV/0!</v>
      </c>
    </row>
    <row r="1546" spans="2:13" ht="15.75" thickBot="1" x14ac:dyDescent="0.3">
      <c r="B1546" s="9" t="s">
        <v>297</v>
      </c>
      <c r="C1546" s="26" t="s">
        <v>389</v>
      </c>
      <c r="D1546" s="78"/>
      <c r="E1546" s="28"/>
      <c r="F1546" s="26" t="s">
        <v>390</v>
      </c>
      <c r="G1546" s="168"/>
      <c r="H1546" s="30"/>
      <c r="I1546" s="26" t="s">
        <v>391</v>
      </c>
      <c r="K1546" s="27">
        <v>50</v>
      </c>
      <c r="L1546" s="94" t="s">
        <v>274</v>
      </c>
      <c r="M1546" s="31" t="str">
        <f>IF(OR(MAX(D1550:M1550)&gt;51,MIN(D1550:M1550)&lt;49),"O/Temp error","")</f>
        <v>O/Temp error</v>
      </c>
    </row>
    <row r="1547" spans="2:13" ht="15" thickBot="1" x14ac:dyDescent="0.25">
      <c r="B1547" s="32" t="s">
        <v>392</v>
      </c>
      <c r="C1547" s="95" t="s">
        <v>275</v>
      </c>
      <c r="D1547" s="33">
        <v>650</v>
      </c>
      <c r="E1547" s="34">
        <v>800</v>
      </c>
      <c r="F1547" s="34">
        <v>1000</v>
      </c>
      <c r="G1547" s="34">
        <v>1200</v>
      </c>
      <c r="H1547" s="34">
        <v>1400</v>
      </c>
      <c r="I1547" s="34">
        <v>1600</v>
      </c>
      <c r="J1547" s="34">
        <v>1800</v>
      </c>
      <c r="K1547" s="34">
        <v>2000</v>
      </c>
      <c r="L1547" s="34">
        <v>2400</v>
      </c>
      <c r="M1547" s="35">
        <v>2800</v>
      </c>
    </row>
    <row r="1548" spans="2:13" x14ac:dyDescent="0.2">
      <c r="B1548" s="36" t="s">
        <v>393</v>
      </c>
      <c r="C1548" s="96" t="s">
        <v>276</v>
      </c>
      <c r="D1548" s="99"/>
      <c r="E1548" s="38"/>
      <c r="F1548" s="38"/>
      <c r="G1548" s="38"/>
      <c r="H1548" s="38"/>
      <c r="I1548" s="38"/>
      <c r="J1548" s="38"/>
      <c r="K1548" s="37"/>
      <c r="L1548" s="37"/>
      <c r="M1548" s="100"/>
    </row>
    <row r="1549" spans="2:13" ht="15" x14ac:dyDescent="0.2">
      <c r="B1549" s="39" t="s">
        <v>394</v>
      </c>
      <c r="C1549" s="162" t="s">
        <v>274</v>
      </c>
      <c r="D1549" s="101"/>
      <c r="E1549" s="40"/>
      <c r="F1549" s="40"/>
      <c r="G1549" s="40"/>
      <c r="H1549" s="40"/>
      <c r="I1549" s="40"/>
      <c r="J1549" s="40"/>
      <c r="K1549" s="40"/>
      <c r="L1549" s="40"/>
      <c r="M1549" s="102"/>
    </row>
    <row r="1550" spans="2:13" ht="15" x14ac:dyDescent="0.2">
      <c r="B1550" s="39" t="s">
        <v>395</v>
      </c>
      <c r="C1550" s="161" t="s">
        <v>274</v>
      </c>
      <c r="D1550" s="101"/>
      <c r="E1550" s="40"/>
      <c r="F1550" s="40"/>
      <c r="G1550" s="41"/>
      <c r="H1550" s="40"/>
      <c r="I1550" s="40"/>
      <c r="J1550" s="40"/>
      <c r="K1550" s="40"/>
      <c r="L1550" s="40"/>
      <c r="M1550" s="102"/>
    </row>
    <row r="1551" spans="2:13" ht="15" thickBot="1" x14ac:dyDescent="0.25">
      <c r="B1551" s="42" t="s">
        <v>396</v>
      </c>
      <c r="C1551" s="49" t="s">
        <v>277</v>
      </c>
      <c r="D1551" s="103"/>
      <c r="E1551" s="43"/>
      <c r="F1551" s="43"/>
      <c r="G1551" s="43"/>
      <c r="H1551" s="43"/>
      <c r="I1551" s="44"/>
      <c r="J1551" s="44"/>
      <c r="K1551" s="43"/>
      <c r="L1551" s="43"/>
      <c r="M1551" s="104"/>
    </row>
    <row r="1552" spans="2:13" ht="15" x14ac:dyDescent="0.2">
      <c r="B1552" s="45" t="s">
        <v>397</v>
      </c>
      <c r="C1552" s="161" t="s">
        <v>274</v>
      </c>
      <c r="D1552" s="105"/>
      <c r="E1552" s="46"/>
      <c r="F1552" s="46"/>
      <c r="G1552" s="46"/>
      <c r="H1552" s="46"/>
      <c r="I1552" s="46"/>
      <c r="J1552" s="46"/>
      <c r="K1552" s="46"/>
      <c r="L1552" s="46"/>
      <c r="M1552" s="106"/>
    </row>
    <row r="1553" spans="2:13" x14ac:dyDescent="0.2">
      <c r="B1553" s="39" t="s">
        <v>398</v>
      </c>
      <c r="C1553" s="47" t="s">
        <v>278</v>
      </c>
      <c r="D1553" s="107"/>
      <c r="E1553" s="48"/>
      <c r="F1553" s="48"/>
      <c r="G1553" s="48"/>
      <c r="H1553" s="48"/>
      <c r="I1553" s="48"/>
      <c r="J1553" s="48"/>
      <c r="K1553" s="48"/>
      <c r="L1553" s="48"/>
      <c r="M1553" s="108"/>
    </row>
    <row r="1554" spans="2:13" ht="15" thickBot="1" x14ac:dyDescent="0.25">
      <c r="B1554" s="42" t="s">
        <v>399</v>
      </c>
      <c r="C1554" s="49" t="s">
        <v>279</v>
      </c>
      <c r="D1554" s="109"/>
      <c r="E1554" s="50"/>
      <c r="F1554" s="50"/>
      <c r="G1554" s="50"/>
      <c r="H1554" s="50"/>
      <c r="I1554" s="50"/>
      <c r="J1554" s="50"/>
      <c r="K1554" s="50"/>
      <c r="L1554" s="50"/>
      <c r="M1554" s="110"/>
    </row>
    <row r="1555" spans="2:13" ht="15" thickBot="1" x14ac:dyDescent="0.25">
      <c r="B1555" s="51" t="s">
        <v>31</v>
      </c>
      <c r="C1555" s="97" t="s">
        <v>280</v>
      </c>
      <c r="D1555" s="111">
        <f>D1552+273.15</f>
        <v>273.14999999999998</v>
      </c>
      <c r="E1555" s="52">
        <f t="shared" ref="E1555:M1555" si="354">E1552+273.15</f>
        <v>273.14999999999998</v>
      </c>
      <c r="F1555" s="52">
        <f t="shared" si="354"/>
        <v>273.14999999999998</v>
      </c>
      <c r="G1555" s="52">
        <f t="shared" si="354"/>
        <v>273.14999999999998</v>
      </c>
      <c r="H1555" s="52">
        <f t="shared" si="354"/>
        <v>273.14999999999998</v>
      </c>
      <c r="I1555" s="52">
        <f t="shared" si="354"/>
        <v>273.14999999999998</v>
      </c>
      <c r="J1555" s="52">
        <f t="shared" si="354"/>
        <v>273.14999999999998</v>
      </c>
      <c r="K1555" s="52">
        <f t="shared" si="354"/>
        <v>273.14999999999998</v>
      </c>
      <c r="L1555" s="52">
        <f t="shared" si="354"/>
        <v>273.14999999999998</v>
      </c>
      <c r="M1555" s="112">
        <f t="shared" si="354"/>
        <v>273.14999999999998</v>
      </c>
    </row>
    <row r="1556" spans="2:13" ht="16.5" x14ac:dyDescent="0.2">
      <c r="B1556" s="53" t="s">
        <v>400</v>
      </c>
      <c r="C1556" s="54" t="s">
        <v>281</v>
      </c>
      <c r="D1556" s="113" t="e">
        <f>(1.2931*273.15/(D1555))*(D1554/1013.25)*(1-0.378*(D1553/100)*(EXP(-6096.9385*(D1555)^-1+21.2409642-2.711193*10^-2*(D1555)+1.673952*10^-5*(D1555)^2+2.433502*LN((D1555))))/100/D1554)</f>
        <v>#DIV/0!</v>
      </c>
      <c r="E1556" s="55" t="e">
        <f t="shared" ref="E1556:M1556" si="355">(1.2931*273.15/(E1555))*(E1554/1013.25)*(1-0.378*(E1553/100)*(EXP(-6096.9385*(E1555)^-1+21.2409642-2.711193*10^-2*(E1555)+1.673952*10^-5*(E1555)^2+2.433502*LN((E1555))))/100/E1554)</f>
        <v>#DIV/0!</v>
      </c>
      <c r="F1556" s="55" t="e">
        <f t="shared" si="355"/>
        <v>#DIV/0!</v>
      </c>
      <c r="G1556" s="55" t="e">
        <f t="shared" si="355"/>
        <v>#DIV/0!</v>
      </c>
      <c r="H1556" s="55" t="e">
        <f t="shared" si="355"/>
        <v>#DIV/0!</v>
      </c>
      <c r="I1556" s="55" t="e">
        <f t="shared" si="355"/>
        <v>#DIV/0!</v>
      </c>
      <c r="J1556" s="55" t="e">
        <f t="shared" si="355"/>
        <v>#DIV/0!</v>
      </c>
      <c r="K1556" s="55" t="e">
        <f t="shared" si="355"/>
        <v>#DIV/0!</v>
      </c>
      <c r="L1556" s="55" t="e">
        <f t="shared" si="355"/>
        <v>#DIV/0!</v>
      </c>
      <c r="M1556" s="114" t="e">
        <f t="shared" si="355"/>
        <v>#DIV/0!</v>
      </c>
    </row>
    <row r="1557" spans="2:13" ht="15.75" thickBot="1" x14ac:dyDescent="0.2">
      <c r="B1557" s="56" t="s">
        <v>401</v>
      </c>
      <c r="C1557" s="98" t="s">
        <v>282</v>
      </c>
      <c r="D1557" s="115" t="e">
        <f t="shared" ref="D1557:M1557" si="356">((1.175-D1556)*IF(OR($K1546=80,$K1546="80℃"),D$8,D$7))+D1548</f>
        <v>#DIV/0!</v>
      </c>
      <c r="E1557" s="57" t="e">
        <f t="shared" si="356"/>
        <v>#DIV/0!</v>
      </c>
      <c r="F1557" s="57" t="e">
        <f t="shared" si="356"/>
        <v>#DIV/0!</v>
      </c>
      <c r="G1557" s="57" t="e">
        <f t="shared" si="356"/>
        <v>#DIV/0!</v>
      </c>
      <c r="H1557" s="57" t="e">
        <f t="shared" si="356"/>
        <v>#DIV/0!</v>
      </c>
      <c r="I1557" s="57" t="e">
        <f t="shared" si="356"/>
        <v>#DIV/0!</v>
      </c>
      <c r="J1557" s="57" t="e">
        <f t="shared" si="356"/>
        <v>#DIV/0!</v>
      </c>
      <c r="K1557" s="57" t="e">
        <f t="shared" si="356"/>
        <v>#DIV/0!</v>
      </c>
      <c r="L1557" s="57" t="e">
        <f t="shared" si="356"/>
        <v>#DIV/0!</v>
      </c>
      <c r="M1557" s="116" t="e">
        <f t="shared" si="356"/>
        <v>#DIV/0!</v>
      </c>
    </row>
    <row r="1558" spans="2:13" x14ac:dyDescent="0.2">
      <c r="B1558" s="11"/>
      <c r="C1558" s="11"/>
      <c r="D1558" s="11"/>
      <c r="E1558" s="11"/>
      <c r="F1558" s="11"/>
      <c r="G1558" s="11"/>
      <c r="H1558" s="11"/>
      <c r="I1558" s="11"/>
      <c r="J1558" s="11"/>
      <c r="K1558" s="11"/>
      <c r="L1558" s="11"/>
      <c r="M1558" s="11"/>
    </row>
    <row r="1559" spans="2:13" ht="15.75" thickBot="1" x14ac:dyDescent="0.3">
      <c r="B1559" s="9" t="s">
        <v>298</v>
      </c>
      <c r="C1559" s="26" t="s">
        <v>389</v>
      </c>
      <c r="D1559" s="28">
        <f>D1546</f>
        <v>0</v>
      </c>
      <c r="E1559" s="28"/>
      <c r="F1559" s="26" t="s">
        <v>390</v>
      </c>
      <c r="G1559" s="168"/>
      <c r="H1559" s="30"/>
      <c r="I1559" s="26" t="s">
        <v>391</v>
      </c>
      <c r="K1559" s="27">
        <v>80</v>
      </c>
      <c r="L1559" s="94" t="s">
        <v>274</v>
      </c>
      <c r="M1559" s="31" t="str">
        <f>IF(OR(MAX(D1563:M1563)&gt;81,MIN(D1563:M1563)&lt;79),"O/Temp error","")</f>
        <v>O/Temp error</v>
      </c>
    </row>
    <row r="1560" spans="2:13" ht="15" thickBot="1" x14ac:dyDescent="0.25">
      <c r="B1560" s="58" t="s">
        <v>392</v>
      </c>
      <c r="C1560" s="117" t="s">
        <v>35</v>
      </c>
      <c r="D1560" s="59">
        <v>650</v>
      </c>
      <c r="E1560" s="60">
        <v>800</v>
      </c>
      <c r="F1560" s="60">
        <v>1000</v>
      </c>
      <c r="G1560" s="60">
        <v>1200</v>
      </c>
      <c r="H1560" s="60">
        <v>1400</v>
      </c>
      <c r="I1560" s="60">
        <v>1600</v>
      </c>
      <c r="J1560" s="60">
        <v>1800</v>
      </c>
      <c r="K1560" s="60">
        <v>2000</v>
      </c>
      <c r="L1560" s="60">
        <v>2400</v>
      </c>
      <c r="M1560" s="61">
        <v>2800</v>
      </c>
    </row>
    <row r="1561" spans="2:13" x14ac:dyDescent="0.2">
      <c r="B1561" s="62" t="s">
        <v>393</v>
      </c>
      <c r="C1561" s="118" t="s">
        <v>276</v>
      </c>
      <c r="D1561" s="99"/>
      <c r="E1561" s="38"/>
      <c r="F1561" s="38"/>
      <c r="G1561" s="38"/>
      <c r="H1561" s="38"/>
      <c r="I1561" s="38"/>
      <c r="J1561" s="38"/>
      <c r="K1561" s="37"/>
      <c r="L1561" s="37"/>
      <c r="M1561" s="100"/>
    </row>
    <row r="1562" spans="2:13" x14ac:dyDescent="0.2">
      <c r="B1562" s="63" t="s">
        <v>394</v>
      </c>
      <c r="C1562" s="67" t="s">
        <v>263</v>
      </c>
      <c r="D1562" s="101"/>
      <c r="E1562" s="40"/>
      <c r="F1562" s="40"/>
      <c r="G1562" s="40"/>
      <c r="H1562" s="40"/>
      <c r="I1562" s="40"/>
      <c r="J1562" s="40"/>
      <c r="K1562" s="40"/>
      <c r="L1562" s="40"/>
      <c r="M1562" s="102"/>
    </row>
    <row r="1563" spans="2:13" x14ac:dyDescent="0.2">
      <c r="B1563" s="63" t="s">
        <v>395</v>
      </c>
      <c r="C1563" s="67" t="s">
        <v>263</v>
      </c>
      <c r="D1563" s="101"/>
      <c r="E1563" s="40"/>
      <c r="F1563" s="40"/>
      <c r="G1563" s="41"/>
      <c r="H1563" s="40"/>
      <c r="I1563" s="40"/>
      <c r="J1563" s="40"/>
      <c r="K1563" s="40"/>
      <c r="L1563" s="40"/>
      <c r="M1563" s="102"/>
    </row>
    <row r="1564" spans="2:13" ht="15" thickBot="1" x14ac:dyDescent="0.25">
      <c r="B1564" s="64" t="s">
        <v>396</v>
      </c>
      <c r="C1564" s="68" t="s">
        <v>15</v>
      </c>
      <c r="D1564" s="103"/>
      <c r="E1564" s="43"/>
      <c r="F1564" s="43"/>
      <c r="G1564" s="43"/>
      <c r="H1564" s="43"/>
      <c r="I1564" s="44"/>
      <c r="J1564" s="44"/>
      <c r="K1564" s="43"/>
      <c r="L1564" s="43"/>
      <c r="M1564" s="104"/>
    </row>
    <row r="1565" spans="2:13" x14ac:dyDescent="0.2">
      <c r="B1565" s="65" t="s">
        <v>397</v>
      </c>
      <c r="C1565" s="66" t="s">
        <v>263</v>
      </c>
      <c r="D1565" s="105"/>
      <c r="E1565" s="46"/>
      <c r="F1565" s="46"/>
      <c r="G1565" s="46"/>
      <c r="H1565" s="46"/>
      <c r="I1565" s="46"/>
      <c r="J1565" s="46"/>
      <c r="K1565" s="46"/>
      <c r="L1565" s="46"/>
      <c r="M1565" s="106"/>
    </row>
    <row r="1566" spans="2:13" x14ac:dyDescent="0.2">
      <c r="B1566" s="63" t="s">
        <v>398</v>
      </c>
      <c r="C1566" s="67" t="s">
        <v>265</v>
      </c>
      <c r="D1566" s="107"/>
      <c r="E1566" s="48"/>
      <c r="F1566" s="48"/>
      <c r="G1566" s="48"/>
      <c r="H1566" s="48"/>
      <c r="I1566" s="48"/>
      <c r="J1566" s="48"/>
      <c r="K1566" s="48"/>
      <c r="L1566" s="48"/>
      <c r="M1566" s="108"/>
    </row>
    <row r="1567" spans="2:13" ht="15" thickBot="1" x14ac:dyDescent="0.25">
      <c r="B1567" s="64" t="s">
        <v>399</v>
      </c>
      <c r="C1567" s="68" t="s">
        <v>17</v>
      </c>
      <c r="D1567" s="109"/>
      <c r="E1567" s="50"/>
      <c r="F1567" s="50"/>
      <c r="G1567" s="50"/>
      <c r="H1567" s="50"/>
      <c r="I1567" s="50"/>
      <c r="J1567" s="50"/>
      <c r="K1567" s="50"/>
      <c r="L1567" s="50"/>
      <c r="M1567" s="110"/>
    </row>
    <row r="1568" spans="2:13" ht="15" thickBot="1" x14ac:dyDescent="0.25">
      <c r="B1568" s="51" t="s">
        <v>31</v>
      </c>
      <c r="C1568" s="97" t="s">
        <v>19</v>
      </c>
      <c r="D1568" s="111">
        <f>D1565+273.15</f>
        <v>273.14999999999998</v>
      </c>
      <c r="E1568" s="52">
        <f t="shared" ref="E1568:M1568" si="357">E1565+273.15</f>
        <v>273.14999999999998</v>
      </c>
      <c r="F1568" s="52">
        <f t="shared" si="357"/>
        <v>273.14999999999998</v>
      </c>
      <c r="G1568" s="52">
        <f t="shared" si="357"/>
        <v>273.14999999999998</v>
      </c>
      <c r="H1568" s="52">
        <f t="shared" si="357"/>
        <v>273.14999999999998</v>
      </c>
      <c r="I1568" s="52">
        <f t="shared" si="357"/>
        <v>273.14999999999998</v>
      </c>
      <c r="J1568" s="52">
        <f t="shared" si="357"/>
        <v>273.14999999999998</v>
      </c>
      <c r="K1568" s="52">
        <f t="shared" si="357"/>
        <v>273.14999999999998</v>
      </c>
      <c r="L1568" s="52">
        <f t="shared" si="357"/>
        <v>273.14999999999998</v>
      </c>
      <c r="M1568" s="112">
        <f t="shared" si="357"/>
        <v>273.14999999999998</v>
      </c>
    </row>
    <row r="1569" spans="2:13" ht="16.5" x14ac:dyDescent="0.2">
      <c r="B1569" s="53" t="s">
        <v>400</v>
      </c>
      <c r="C1569" s="54" t="s">
        <v>281</v>
      </c>
      <c r="D1569" s="113" t="e">
        <f>(1.2931*273.15/(D1568))*(D1567/1013.25)*(1-0.378*(D1566/100)*(EXP(-6096.9385*(D1568)^-1+21.2409642-2.711193*10^-2*(D1568)+1.673952*10^-5*(D1568)^2+2.433502*LN((D1568))))/100/D1567)</f>
        <v>#DIV/0!</v>
      </c>
      <c r="E1569" s="55" t="e">
        <f t="shared" ref="E1569:M1569" si="358">(1.2931*273.15/(E1568))*(E1567/1013.25)*(1-0.378*(E1566/100)*(EXP(-6096.9385*(E1568)^-1+21.2409642-2.711193*10^-2*(E1568)+1.673952*10^-5*(E1568)^2+2.433502*LN((E1568))))/100/E1567)</f>
        <v>#DIV/0!</v>
      </c>
      <c r="F1569" s="55" t="e">
        <f t="shared" si="358"/>
        <v>#DIV/0!</v>
      </c>
      <c r="G1569" s="55" t="e">
        <f t="shared" si="358"/>
        <v>#DIV/0!</v>
      </c>
      <c r="H1569" s="55" t="e">
        <f t="shared" si="358"/>
        <v>#DIV/0!</v>
      </c>
      <c r="I1569" s="55" t="e">
        <f t="shared" si="358"/>
        <v>#DIV/0!</v>
      </c>
      <c r="J1569" s="55" t="e">
        <f t="shared" si="358"/>
        <v>#DIV/0!</v>
      </c>
      <c r="K1569" s="55" t="e">
        <f t="shared" si="358"/>
        <v>#DIV/0!</v>
      </c>
      <c r="L1569" s="55" t="e">
        <f t="shared" si="358"/>
        <v>#DIV/0!</v>
      </c>
      <c r="M1569" s="114" t="e">
        <f t="shared" si="358"/>
        <v>#DIV/0!</v>
      </c>
    </row>
    <row r="1570" spans="2:13" ht="15.75" thickBot="1" x14ac:dyDescent="0.2">
      <c r="B1570" s="56" t="s">
        <v>401</v>
      </c>
      <c r="C1570" s="98" t="s">
        <v>282</v>
      </c>
      <c r="D1570" s="115" t="e">
        <f t="shared" ref="D1570:M1570" si="359">((1.175-D1569)*IF(OR($K1559=80,$K1559="80℃"),D$8,D$7))+D1561</f>
        <v>#DIV/0!</v>
      </c>
      <c r="E1570" s="57" t="e">
        <f t="shared" si="359"/>
        <v>#DIV/0!</v>
      </c>
      <c r="F1570" s="57" t="e">
        <f t="shared" si="359"/>
        <v>#DIV/0!</v>
      </c>
      <c r="G1570" s="57" t="e">
        <f t="shared" si="359"/>
        <v>#DIV/0!</v>
      </c>
      <c r="H1570" s="57" t="e">
        <f t="shared" si="359"/>
        <v>#DIV/0!</v>
      </c>
      <c r="I1570" s="57" t="e">
        <f t="shared" si="359"/>
        <v>#DIV/0!</v>
      </c>
      <c r="J1570" s="57" t="e">
        <f t="shared" si="359"/>
        <v>#DIV/0!</v>
      </c>
      <c r="K1570" s="57" t="e">
        <f t="shared" si="359"/>
        <v>#DIV/0!</v>
      </c>
      <c r="L1570" s="57" t="e">
        <f t="shared" si="359"/>
        <v>#DIV/0!</v>
      </c>
      <c r="M1570" s="116" t="e">
        <f t="shared" si="359"/>
        <v>#DIV/0!</v>
      </c>
    </row>
  </sheetData>
  <phoneticPr fontId="3"/>
  <pageMargins left="0.25" right="0.25" top="0.75" bottom="0.75" header="0.3" footer="0.3"/>
  <pageSetup paperSize="9" scale="6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TitleTable!$B$4:$C$4</xm:f>
          </x14:formula1>
          <xm:sqref>M1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424"/>
  <sheetViews>
    <sheetView zoomScale="85" zoomScaleNormal="85" workbookViewId="0">
      <selection activeCell="D161" sqref="D161"/>
    </sheetView>
  </sheetViews>
  <sheetFormatPr defaultColWidth="10.75" defaultRowHeight="12.75" x14ac:dyDescent="0.15"/>
  <cols>
    <col min="1" max="1" width="7.375" style="1" customWidth="1"/>
    <col min="2" max="2" width="10.625" style="1" customWidth="1"/>
    <col min="3" max="3" width="10.25" style="1" customWidth="1"/>
    <col min="4" max="4" width="10.75" style="1"/>
    <col min="5" max="5" width="9.625" style="1" customWidth="1"/>
    <col min="6" max="6" width="10.375" style="1" customWidth="1"/>
    <col min="7" max="7" width="11" style="1" customWidth="1"/>
    <col min="8" max="14" width="9.625" style="1" customWidth="1"/>
    <col min="15" max="16384" width="10.75" style="1"/>
  </cols>
  <sheetData>
    <row r="2" spans="2:15" ht="18" x14ac:dyDescent="0.15">
      <c r="D2" s="69" t="str">
        <f>IF(InputData!$M$1="English",TitleTable!C$25,TitleTable!B$25)</f>
        <v>MR20DD Motoring torque data sheet</v>
      </c>
    </row>
    <row r="4" spans="2:15" ht="13.5" customHeight="1" x14ac:dyDescent="0.2">
      <c r="B4" s="130" t="str">
        <f>IF(InputData!$M$1="English",TitleTable!C$23,TitleTable!B$23)</f>
        <v>Net calorific value</v>
      </c>
      <c r="C4" s="131"/>
      <c r="D4" s="132">
        <v>43.4</v>
      </c>
      <c r="E4" s="133" t="s">
        <v>5</v>
      </c>
      <c r="F4" s="131"/>
      <c r="G4" s="131"/>
      <c r="H4" s="131"/>
      <c r="I4" s="134"/>
      <c r="J4" s="222" t="s">
        <v>442</v>
      </c>
    </row>
    <row r="5" spans="2:15" ht="12.75" customHeight="1" x14ac:dyDescent="0.15">
      <c r="B5" s="119" t="s">
        <v>6</v>
      </c>
      <c r="C5" s="120"/>
      <c r="D5" s="120">
        <v>1.984</v>
      </c>
      <c r="E5" s="120"/>
      <c r="F5" s="119" t="s">
        <v>7</v>
      </c>
      <c r="G5" s="120"/>
      <c r="H5" s="120">
        <v>2.2360000000000002</v>
      </c>
      <c r="I5" s="121"/>
      <c r="J5" s="223"/>
    </row>
    <row r="6" spans="2:15" x14ac:dyDescent="0.15">
      <c r="B6" s="122" t="s">
        <v>8</v>
      </c>
      <c r="C6" s="123"/>
      <c r="D6" s="125">
        <v>1.5029999999999999</v>
      </c>
      <c r="E6" s="126"/>
      <c r="F6" s="135" t="s">
        <v>9</v>
      </c>
      <c r="G6" s="123"/>
      <c r="H6" s="126">
        <v>1.964</v>
      </c>
      <c r="I6" s="124"/>
      <c r="J6" s="223"/>
    </row>
    <row r="7" spans="2:15" x14ac:dyDescent="0.15">
      <c r="B7" s="122" t="s">
        <v>10</v>
      </c>
      <c r="C7" s="123"/>
      <c r="D7" s="164">
        <f>1477/3600</f>
        <v>0.4102777777777778</v>
      </c>
      <c r="E7" s="126" t="s">
        <v>11</v>
      </c>
      <c r="F7" s="135" t="s">
        <v>12</v>
      </c>
      <c r="G7" s="123"/>
      <c r="H7" s="126">
        <f>1800/3600</f>
        <v>0.5</v>
      </c>
      <c r="I7" s="124" t="s">
        <v>11</v>
      </c>
      <c r="J7" s="223"/>
    </row>
    <row r="8" spans="2:15" x14ac:dyDescent="0.15">
      <c r="B8" s="127"/>
      <c r="C8" s="128"/>
      <c r="D8" s="128"/>
      <c r="E8" s="128"/>
      <c r="F8" s="127"/>
      <c r="G8" s="128"/>
      <c r="H8" s="128"/>
      <c r="I8" s="129"/>
      <c r="J8" s="193">
        <f>IF(OR((J4=TitleTable!B19),(J4=TitleTable!C19)),9,0)</f>
        <v>9</v>
      </c>
    </row>
    <row r="10" spans="2:15" ht="25.5" customHeight="1" x14ac:dyDescent="0.15">
      <c r="B10" s="130"/>
      <c r="C10" s="131"/>
      <c r="D10" s="221" t="s">
        <v>340</v>
      </c>
      <c r="E10" s="221"/>
      <c r="F10" s="131"/>
      <c r="G10" s="153" t="s">
        <v>341</v>
      </c>
      <c r="H10" s="131"/>
      <c r="I10" s="149" t="s">
        <v>342</v>
      </c>
      <c r="J10" s="134"/>
    </row>
    <row r="11" spans="2:15" x14ac:dyDescent="0.15">
      <c r="B11" s="122" t="str">
        <f t="shared" ref="B11:B70" si="0">RIGHT(B139,LEN(B139)-3)</f>
        <v>Run1</v>
      </c>
      <c r="C11" s="150">
        <f t="shared" ref="C11:D26" si="1">C139</f>
        <v>0</v>
      </c>
      <c r="D11" s="123" t="str">
        <f t="shared" si="1"/>
        <v>JASO BC</v>
      </c>
      <c r="E11" s="136">
        <f>(I11-I11)/I11</f>
        <v>0</v>
      </c>
      <c r="F11" s="136"/>
      <c r="G11" s="154">
        <f>(FEcalc!F267*FEcalc!F$329+FEcalc!G267*FEcalc!G$329+FEcalc!H267*FEcalc!H$329+FEcalc!I267*FEcalc!I$329+FEcalc!J267*FEcalc!J$329+FEcalc!K267*FEcalc!K$329+FEcalc!L267*FEcalc!L$329+FEcalc!M267*FEcalc!M$329+FEcalc!F336*FEcalc!F$398+FEcalc!G336*FEcalc!G$398+FEcalc!H336*FEcalc!H$398+FEcalc!I336*FEcalc!I$398+FEcalc!J336*FEcalc!J$398+FEcalc!K336*FEcalc!K$398+FEcalc!L336*FEcalc!L$398+FEcalc!M336*FEcalc!M$398)/D$7/(D$4*1000)</f>
        <v>0.18659814565200575</v>
      </c>
      <c r="H11" s="123" t="s">
        <v>317</v>
      </c>
      <c r="I11" s="137">
        <f t="shared" ref="I11:I70" si="2">G11*D$5+D$6</f>
        <v>1.8732107209735793</v>
      </c>
      <c r="J11" s="124" t="s">
        <v>317</v>
      </c>
    </row>
    <row r="12" spans="2:15" x14ac:dyDescent="0.15">
      <c r="B12" s="169" t="str">
        <f t="shared" si="0"/>
        <v>Run2</v>
      </c>
      <c r="C12" s="170">
        <f t="shared" si="1"/>
        <v>0</v>
      </c>
      <c r="D12" s="171" t="str">
        <f t="shared" si="1"/>
        <v>GE108A</v>
      </c>
      <c r="E12" s="172">
        <f>(I11-I12)/I11</f>
        <v>2.1040984519936131E-2</v>
      </c>
      <c r="F12" s="173" t="s">
        <v>344</v>
      </c>
      <c r="G12" s="174">
        <f>(FEcalc!F268*FEcalc!F$329+FEcalc!G268*FEcalc!G$329+FEcalc!H268*FEcalc!H$329+FEcalc!I268*FEcalc!I$329+FEcalc!J268*FEcalc!J$329+FEcalc!K268*FEcalc!K$329+FEcalc!L268*FEcalc!L$329+FEcalc!M268*FEcalc!M$329+FEcalc!F337*FEcalc!F$398+FEcalc!G337*FEcalc!G$398+FEcalc!H337*FEcalc!H$398+FEcalc!I337*FEcalc!I$398+FEcalc!J337*FEcalc!J$398+FEcalc!K337*FEcalc!K$398+FEcalc!L337*FEcalc!L$398+FEcalc!M337*FEcalc!M$398)/D$7/(D$4*1000)</f>
        <v>0.16673211854384876</v>
      </c>
      <c r="H12" s="171" t="s">
        <v>317</v>
      </c>
      <c r="I12" s="175">
        <f t="shared" si="2"/>
        <v>1.8337965231909958</v>
      </c>
      <c r="J12" s="176" t="s">
        <v>317</v>
      </c>
      <c r="O12" s="8"/>
    </row>
    <row r="13" spans="2:15" x14ac:dyDescent="0.15">
      <c r="B13" s="122" t="str">
        <f t="shared" si="0"/>
        <v>Run3</v>
      </c>
      <c r="C13" s="150">
        <f t="shared" si="1"/>
        <v>0</v>
      </c>
      <c r="D13" s="123" t="str">
        <f t="shared" si="1"/>
        <v>JASO BC</v>
      </c>
      <c r="E13" s="136">
        <f>(I11-I13)/I11</f>
        <v>9.1128214304548878E-4</v>
      </c>
      <c r="F13" s="136" t="s">
        <v>344</v>
      </c>
      <c r="G13" s="154">
        <f>(FEcalc!F269*FEcalc!F$329+FEcalc!G269*FEcalc!G$329+FEcalc!H269*FEcalc!H$329+FEcalc!I269*FEcalc!I$329+FEcalc!J269*FEcalc!J$329+FEcalc!K269*FEcalc!K$329+FEcalc!L269*FEcalc!L$329+FEcalc!M269*FEcalc!M$329+FEcalc!F338*FEcalc!F$398+FEcalc!G338*FEcalc!G$398+FEcalc!H338*FEcalc!H$398+FEcalc!I338*FEcalc!I$398+FEcalc!J338*FEcalc!J$398+FEcalc!K338*FEcalc!K$398+FEcalc!L338*FEcalc!L$398+FEcalc!M338*FEcalc!M$398)/D$7/(D$4*1000)</f>
        <v>0.18573775075271923</v>
      </c>
      <c r="H13" s="123" t="s">
        <v>317</v>
      </c>
      <c r="I13" s="137">
        <f t="shared" si="2"/>
        <v>1.8715036974933947</v>
      </c>
      <c r="J13" s="124" t="s">
        <v>317</v>
      </c>
      <c r="O13" s="8"/>
    </row>
    <row r="14" spans="2:15" x14ac:dyDescent="0.15">
      <c r="B14" s="169" t="str">
        <f t="shared" si="0"/>
        <v>Run4</v>
      </c>
      <c r="C14" s="170">
        <f t="shared" si="1"/>
        <v>0</v>
      </c>
      <c r="D14" s="171" t="str">
        <f t="shared" si="1"/>
        <v>GE116</v>
      </c>
      <c r="E14" s="172">
        <f>(I13-I14)/I13</f>
        <v>1.8777078542416906E-2</v>
      </c>
      <c r="F14" s="173" t="s">
        <v>345</v>
      </c>
      <c r="G14" s="174">
        <f>(FEcalc!F270*FEcalc!F$329+FEcalc!G270*FEcalc!G$329+FEcalc!H270*FEcalc!H$329+FEcalc!I270*FEcalc!I$329+FEcalc!J270*FEcalc!J$329+FEcalc!K270*FEcalc!K$329+FEcalc!L270*FEcalc!L$329+FEcalc!M270*FEcalc!M$329+FEcalc!F339*FEcalc!F$398+FEcalc!G339*FEcalc!G$398+FEcalc!H339*FEcalc!H$398+FEcalc!I339*FEcalc!I$398+FEcalc!J339*FEcalc!J$398+FEcalc!K339*FEcalc!K$398+FEcalc!L339*FEcalc!L$398+FEcalc!M339*FEcalc!M$398)/D$7/(D$4*1000)</f>
        <v>0.16802536571226698</v>
      </c>
      <c r="H14" s="171" t="s">
        <v>317</v>
      </c>
      <c r="I14" s="175">
        <f t="shared" si="2"/>
        <v>1.8363623255731376</v>
      </c>
      <c r="J14" s="176" t="s">
        <v>317</v>
      </c>
    </row>
    <row r="15" spans="2:15" x14ac:dyDescent="0.15">
      <c r="B15" s="122" t="str">
        <f t="shared" si="0"/>
        <v>Run5</v>
      </c>
      <c r="C15" s="150">
        <f t="shared" si="1"/>
        <v>0</v>
      </c>
      <c r="D15" s="123" t="str">
        <f t="shared" si="1"/>
        <v>JASO BC</v>
      </c>
      <c r="E15" s="136" t="e">
        <f>(I13-I15)/I13</f>
        <v>#DIV/0!</v>
      </c>
      <c r="F15" s="136" t="s">
        <v>345</v>
      </c>
      <c r="G15" s="154" t="e">
        <f>(FEcalc!F271*FEcalc!F$329+FEcalc!G271*FEcalc!G$329+FEcalc!H271*FEcalc!H$329+FEcalc!I271*FEcalc!I$329+FEcalc!J271*FEcalc!J$329+FEcalc!K271*FEcalc!K$329+FEcalc!L271*FEcalc!L$329+FEcalc!M271*FEcalc!M$329+FEcalc!F340*FEcalc!F$398+FEcalc!G340*FEcalc!G$398+FEcalc!H340*FEcalc!H$398+FEcalc!I340*FEcalc!I$398+FEcalc!J340*FEcalc!J$398+FEcalc!K340*FEcalc!K$398+FEcalc!L340*FEcalc!L$398+FEcalc!M340*FEcalc!M$398)/D$7/(D$4*1000)</f>
        <v>#DIV/0!</v>
      </c>
      <c r="H15" s="123" t="s">
        <v>317</v>
      </c>
      <c r="I15" s="137" t="e">
        <f t="shared" si="2"/>
        <v>#DIV/0!</v>
      </c>
      <c r="J15" s="124" t="s">
        <v>317</v>
      </c>
    </row>
    <row r="16" spans="2:15" x14ac:dyDescent="0.15">
      <c r="B16" s="169" t="str">
        <f t="shared" si="0"/>
        <v>Run6</v>
      </c>
      <c r="C16" s="170">
        <f t="shared" si="1"/>
        <v>0</v>
      </c>
      <c r="D16" s="171">
        <f t="shared" si="1"/>
        <v>0</v>
      </c>
      <c r="E16" s="172" t="e">
        <f>(I15-I16)/I15</f>
        <v>#DIV/0!</v>
      </c>
      <c r="F16" s="173" t="s">
        <v>346</v>
      </c>
      <c r="G16" s="174" t="e">
        <f>(FEcalc!F272*FEcalc!F$329+FEcalc!G272*FEcalc!G$329+FEcalc!H272*FEcalc!H$329+FEcalc!I272*FEcalc!I$329+FEcalc!J272*FEcalc!J$329+FEcalc!K272*FEcalc!K$329+FEcalc!L272*FEcalc!L$329+FEcalc!M272*FEcalc!M$329+FEcalc!F341*FEcalc!F$398+FEcalc!G341*FEcalc!G$398+FEcalc!H341*FEcalc!H$398+FEcalc!I341*FEcalc!I$398+FEcalc!J341*FEcalc!J$398+FEcalc!K341*FEcalc!K$398+FEcalc!L341*FEcalc!L$398+FEcalc!M341*FEcalc!M$398)/D$7/(D$4*1000)</f>
        <v>#DIV/0!</v>
      </c>
      <c r="H16" s="171" t="s">
        <v>317</v>
      </c>
      <c r="I16" s="175" t="e">
        <f t="shared" si="2"/>
        <v>#DIV/0!</v>
      </c>
      <c r="J16" s="176" t="s">
        <v>317</v>
      </c>
    </row>
    <row r="17" spans="2:10" x14ac:dyDescent="0.15">
      <c r="B17" s="122" t="str">
        <f t="shared" si="0"/>
        <v>Run7</v>
      </c>
      <c r="C17" s="150">
        <f t="shared" si="1"/>
        <v>0</v>
      </c>
      <c r="D17" s="123" t="str">
        <f t="shared" si="1"/>
        <v>JASO BC</v>
      </c>
      <c r="E17" s="136" t="e">
        <f>(I15-I17)/I15</f>
        <v>#DIV/0!</v>
      </c>
      <c r="F17" s="136" t="s">
        <v>346</v>
      </c>
      <c r="G17" s="154" t="e">
        <f>(FEcalc!F273*FEcalc!F$329+FEcalc!G273*FEcalc!G$329+FEcalc!H273*FEcalc!H$329+FEcalc!I273*FEcalc!I$329+FEcalc!J273*FEcalc!J$329+FEcalc!K273*FEcalc!K$329+FEcalc!L273*FEcalc!L$329+FEcalc!M273*FEcalc!M$329+FEcalc!F342*FEcalc!F$398+FEcalc!G342*FEcalc!G$398+FEcalc!H342*FEcalc!H$398+FEcalc!I342*FEcalc!I$398+FEcalc!J342*FEcalc!J$398+FEcalc!K342*FEcalc!K$398+FEcalc!L342*FEcalc!L$398+FEcalc!M342*FEcalc!M$398)/D$7/(D$4*1000)</f>
        <v>#DIV/0!</v>
      </c>
      <c r="H17" s="123" t="s">
        <v>317</v>
      </c>
      <c r="I17" s="137" t="e">
        <f t="shared" si="2"/>
        <v>#DIV/0!</v>
      </c>
      <c r="J17" s="124" t="s">
        <v>317</v>
      </c>
    </row>
    <row r="18" spans="2:10" x14ac:dyDescent="0.15">
      <c r="B18" s="169" t="str">
        <f t="shared" si="0"/>
        <v>Run8</v>
      </c>
      <c r="C18" s="170">
        <f t="shared" si="1"/>
        <v>0</v>
      </c>
      <c r="D18" s="171">
        <f t="shared" si="1"/>
        <v>0</v>
      </c>
      <c r="E18" s="172" t="e">
        <f>(I17-I18)/I17</f>
        <v>#DIV/0!</v>
      </c>
      <c r="F18" s="173" t="s">
        <v>347</v>
      </c>
      <c r="G18" s="174" t="e">
        <f>(FEcalc!F274*FEcalc!F$329+FEcalc!G274*FEcalc!G$329+FEcalc!H274*FEcalc!H$329+FEcalc!I274*FEcalc!I$329+FEcalc!J274*FEcalc!J$329+FEcalc!K274*FEcalc!K$329+FEcalc!L274*FEcalc!L$329+FEcalc!M274*FEcalc!M$329+FEcalc!F343*FEcalc!F$398+FEcalc!G343*FEcalc!G$398+FEcalc!H343*FEcalc!H$398+FEcalc!I343*FEcalc!I$398+FEcalc!J343*FEcalc!J$398+FEcalc!K343*FEcalc!K$398+FEcalc!L343*FEcalc!L$398+FEcalc!M343*FEcalc!M$398)/D$7/(D$4*1000)</f>
        <v>#DIV/0!</v>
      </c>
      <c r="H18" s="171" t="s">
        <v>317</v>
      </c>
      <c r="I18" s="175" t="e">
        <f t="shared" si="2"/>
        <v>#DIV/0!</v>
      </c>
      <c r="J18" s="176" t="s">
        <v>317</v>
      </c>
    </row>
    <row r="19" spans="2:10" x14ac:dyDescent="0.15">
      <c r="B19" s="122" t="str">
        <f t="shared" si="0"/>
        <v>Run9</v>
      </c>
      <c r="C19" s="150">
        <f t="shared" si="1"/>
        <v>0</v>
      </c>
      <c r="D19" s="123" t="str">
        <f t="shared" si="1"/>
        <v>JASO BC</v>
      </c>
      <c r="E19" s="136" t="e">
        <f>(I17-I19)/I17</f>
        <v>#DIV/0!</v>
      </c>
      <c r="F19" s="136" t="s">
        <v>347</v>
      </c>
      <c r="G19" s="154" t="e">
        <f>(FEcalc!F275*FEcalc!F$329+FEcalc!G275*FEcalc!G$329+FEcalc!H275*FEcalc!H$329+FEcalc!I275*FEcalc!I$329+FEcalc!J275*FEcalc!J$329+FEcalc!K275*FEcalc!K$329+FEcalc!L275*FEcalc!L$329+FEcalc!M275*FEcalc!M$329+FEcalc!F344*FEcalc!F$398+FEcalc!G344*FEcalc!G$398+FEcalc!H344*FEcalc!H$398+FEcalc!I344*FEcalc!I$398+FEcalc!J344*FEcalc!J$398+FEcalc!K344*FEcalc!K$398+FEcalc!L344*FEcalc!L$398+FEcalc!M344*FEcalc!M$398)/D$7/(D$4*1000)</f>
        <v>#DIV/0!</v>
      </c>
      <c r="H19" s="123" t="s">
        <v>14</v>
      </c>
      <c r="I19" s="137" t="e">
        <f t="shared" si="2"/>
        <v>#DIV/0!</v>
      </c>
      <c r="J19" s="124" t="s">
        <v>14</v>
      </c>
    </row>
    <row r="20" spans="2:10" x14ac:dyDescent="0.15">
      <c r="B20" s="169" t="str">
        <f t="shared" si="0"/>
        <v>Run10</v>
      </c>
      <c r="C20" s="170">
        <f t="shared" si="1"/>
        <v>0</v>
      </c>
      <c r="D20" s="171">
        <f t="shared" si="1"/>
        <v>0</v>
      </c>
      <c r="E20" s="172" t="e">
        <f>(I19-I20)/I19</f>
        <v>#DIV/0!</v>
      </c>
      <c r="F20" s="173" t="s">
        <v>357</v>
      </c>
      <c r="G20" s="174" t="e">
        <f>(FEcalc!F276*FEcalc!F$329+FEcalc!G276*FEcalc!G$329+FEcalc!H276*FEcalc!H$329+FEcalc!I276*FEcalc!I$329+FEcalc!J276*FEcalc!J$329+FEcalc!K276*FEcalc!K$329+FEcalc!L276*FEcalc!L$329+FEcalc!M276*FEcalc!M$329+FEcalc!F345*FEcalc!F$398+FEcalc!G345*FEcalc!G$398+FEcalc!H345*FEcalc!H$398+FEcalc!I345*FEcalc!I$398+FEcalc!J345*FEcalc!J$398+FEcalc!K345*FEcalc!K$398+FEcalc!L345*FEcalc!L$398+FEcalc!M345*FEcalc!M$398)/D$7/(D$4*1000)</f>
        <v>#DIV/0!</v>
      </c>
      <c r="H20" s="171" t="s">
        <v>14</v>
      </c>
      <c r="I20" s="175" t="e">
        <f t="shared" si="2"/>
        <v>#DIV/0!</v>
      </c>
      <c r="J20" s="176" t="s">
        <v>14</v>
      </c>
    </row>
    <row r="21" spans="2:10" x14ac:dyDescent="0.15">
      <c r="B21" s="122" t="str">
        <f t="shared" si="0"/>
        <v>Run11</v>
      </c>
      <c r="C21" s="150">
        <f t="shared" si="1"/>
        <v>0</v>
      </c>
      <c r="D21" s="123" t="str">
        <f t="shared" si="1"/>
        <v>JASO BC</v>
      </c>
      <c r="E21" s="136" t="e">
        <f>(I19-I21)/I19</f>
        <v>#DIV/0!</v>
      </c>
      <c r="F21" s="136" t="s">
        <v>357</v>
      </c>
      <c r="G21" s="154" t="e">
        <f>(FEcalc!F277*FEcalc!F$329+FEcalc!G277*FEcalc!G$329+FEcalc!H277*FEcalc!H$329+FEcalc!I277*FEcalc!I$329+FEcalc!J277*FEcalc!J$329+FEcalc!K277*FEcalc!K$329+FEcalc!L277*FEcalc!L$329+FEcalc!M277*FEcalc!M$329+FEcalc!F346*FEcalc!F$398+FEcalc!G346*FEcalc!G$398+FEcalc!H346*FEcalc!H$398+FEcalc!I346*FEcalc!I$398+FEcalc!J346*FEcalc!J$398+FEcalc!K346*FEcalc!K$398+FEcalc!L346*FEcalc!L$398+FEcalc!M346*FEcalc!M$398)/D$7/(D$4*1000)</f>
        <v>#DIV/0!</v>
      </c>
      <c r="H21" s="123" t="s">
        <v>14</v>
      </c>
      <c r="I21" s="137" t="e">
        <f t="shared" si="2"/>
        <v>#DIV/0!</v>
      </c>
      <c r="J21" s="124" t="s">
        <v>14</v>
      </c>
    </row>
    <row r="22" spans="2:10" x14ac:dyDescent="0.15">
      <c r="B22" s="169" t="str">
        <f t="shared" si="0"/>
        <v>Run12</v>
      </c>
      <c r="C22" s="170">
        <f t="shared" si="1"/>
        <v>0</v>
      </c>
      <c r="D22" s="171">
        <f t="shared" si="1"/>
        <v>0</v>
      </c>
      <c r="E22" s="172" t="e">
        <f>(I21-I22)/I21</f>
        <v>#DIV/0!</v>
      </c>
      <c r="F22" s="173" t="s">
        <v>348</v>
      </c>
      <c r="G22" s="174" t="e">
        <f>(FEcalc!F278*FEcalc!F$329+FEcalc!G278*FEcalc!G$329+FEcalc!H278*FEcalc!H$329+FEcalc!I278*FEcalc!I$329+FEcalc!J278*FEcalc!J$329+FEcalc!K278*FEcalc!K$329+FEcalc!L278*FEcalc!L$329+FEcalc!M278*FEcalc!M$329+FEcalc!F347*FEcalc!F$398+FEcalc!G347*FEcalc!G$398+FEcalc!H347*FEcalc!H$398+FEcalc!I347*FEcalc!I$398+FEcalc!J347*FEcalc!J$398+FEcalc!K347*FEcalc!K$398+FEcalc!L347*FEcalc!L$398+FEcalc!M347*FEcalc!M$398)/D$7/(D$4*1000)</f>
        <v>#DIV/0!</v>
      </c>
      <c r="H22" s="171" t="s">
        <v>317</v>
      </c>
      <c r="I22" s="175" t="e">
        <f t="shared" si="2"/>
        <v>#DIV/0!</v>
      </c>
      <c r="J22" s="176" t="s">
        <v>317</v>
      </c>
    </row>
    <row r="23" spans="2:10" x14ac:dyDescent="0.15">
      <c r="B23" s="122" t="str">
        <f t="shared" si="0"/>
        <v>Run13</v>
      </c>
      <c r="C23" s="150">
        <f t="shared" si="1"/>
        <v>0</v>
      </c>
      <c r="D23" s="123" t="str">
        <f t="shared" si="1"/>
        <v>JASO BC</v>
      </c>
      <c r="E23" s="136" t="e">
        <f>(I21-I23)/I21</f>
        <v>#DIV/0!</v>
      </c>
      <c r="F23" s="136" t="s">
        <v>348</v>
      </c>
      <c r="G23" s="154" t="e">
        <f>(FEcalc!F279*FEcalc!F$329+FEcalc!G279*FEcalc!G$329+FEcalc!H279*FEcalc!H$329+FEcalc!I279*FEcalc!I$329+FEcalc!J279*FEcalc!J$329+FEcalc!K279*FEcalc!K$329+FEcalc!L279*FEcalc!L$329+FEcalc!M279*FEcalc!M$329+FEcalc!F348*FEcalc!F$398+FEcalc!G348*FEcalc!G$398+FEcalc!H348*FEcalc!H$398+FEcalc!I348*FEcalc!I$398+FEcalc!J348*FEcalc!J$398+FEcalc!K348*FEcalc!K$398+FEcalc!L348*FEcalc!L$398+FEcalc!M348*FEcalc!M$398)/D$7/(D$4*1000)</f>
        <v>#DIV/0!</v>
      </c>
      <c r="H23" s="123" t="s">
        <v>317</v>
      </c>
      <c r="I23" s="137" t="e">
        <f t="shared" si="2"/>
        <v>#DIV/0!</v>
      </c>
      <c r="J23" s="124" t="s">
        <v>317</v>
      </c>
    </row>
    <row r="24" spans="2:10" x14ac:dyDescent="0.15">
      <c r="B24" s="169" t="str">
        <f t="shared" si="0"/>
        <v>Run14</v>
      </c>
      <c r="C24" s="170">
        <f t="shared" si="1"/>
        <v>0</v>
      </c>
      <c r="D24" s="171">
        <f t="shared" si="1"/>
        <v>0</v>
      </c>
      <c r="E24" s="172" t="e">
        <f>(I23-I24)/I23</f>
        <v>#DIV/0!</v>
      </c>
      <c r="F24" s="173" t="s">
        <v>372</v>
      </c>
      <c r="G24" s="174" t="e">
        <f>(FEcalc!F280*FEcalc!F$329+FEcalc!G280*FEcalc!G$329+FEcalc!H280*FEcalc!H$329+FEcalc!I280*FEcalc!I$329+FEcalc!J280*FEcalc!J$329+FEcalc!K280*FEcalc!K$329+FEcalc!L280*FEcalc!L$329+FEcalc!M280*FEcalc!M$329+FEcalc!F349*FEcalc!F$398+FEcalc!G349*FEcalc!G$398+FEcalc!H349*FEcalc!H$398+FEcalc!I349*FEcalc!I$398+FEcalc!J349*FEcalc!J$398+FEcalc!K349*FEcalc!K$398+FEcalc!L349*FEcalc!L$398+FEcalc!M349*FEcalc!M$398)/D$7/(D$4*1000)</f>
        <v>#DIV/0!</v>
      </c>
      <c r="H24" s="171" t="s">
        <v>317</v>
      </c>
      <c r="I24" s="175" t="e">
        <f t="shared" si="2"/>
        <v>#DIV/0!</v>
      </c>
      <c r="J24" s="176" t="s">
        <v>317</v>
      </c>
    </row>
    <row r="25" spans="2:10" x14ac:dyDescent="0.15">
      <c r="B25" s="122" t="str">
        <f t="shared" si="0"/>
        <v>Run15</v>
      </c>
      <c r="C25" s="150">
        <f t="shared" si="1"/>
        <v>0</v>
      </c>
      <c r="D25" s="123" t="str">
        <f t="shared" si="1"/>
        <v>JASO BC</v>
      </c>
      <c r="E25" s="136" t="e">
        <f>(I23-I25)/I23</f>
        <v>#DIV/0!</v>
      </c>
      <c r="F25" s="136" t="s">
        <v>372</v>
      </c>
      <c r="G25" s="154" t="e">
        <f>(FEcalc!F281*FEcalc!F$329+FEcalc!G281*FEcalc!G$329+FEcalc!H281*FEcalc!H$329+FEcalc!I281*FEcalc!I$329+FEcalc!J281*FEcalc!J$329+FEcalc!K281*FEcalc!K$329+FEcalc!L281*FEcalc!L$329+FEcalc!M281*FEcalc!M$329+FEcalc!F350*FEcalc!F$398+FEcalc!G350*FEcalc!G$398+FEcalc!H350*FEcalc!H$398+FEcalc!I350*FEcalc!I$398+FEcalc!J350*FEcalc!J$398+FEcalc!K350*FEcalc!K$398+FEcalc!L350*FEcalc!L$398+FEcalc!M350*FEcalc!M$398)/D$7/(D$4*1000)</f>
        <v>#DIV/0!</v>
      </c>
      <c r="H25" s="123" t="s">
        <v>317</v>
      </c>
      <c r="I25" s="137" t="e">
        <f t="shared" si="2"/>
        <v>#DIV/0!</v>
      </c>
      <c r="J25" s="124" t="s">
        <v>317</v>
      </c>
    </row>
    <row r="26" spans="2:10" x14ac:dyDescent="0.15">
      <c r="B26" s="169" t="str">
        <f t="shared" si="0"/>
        <v>Run16</v>
      </c>
      <c r="C26" s="170">
        <f t="shared" si="1"/>
        <v>0</v>
      </c>
      <c r="D26" s="171">
        <f t="shared" si="1"/>
        <v>0</v>
      </c>
      <c r="E26" s="172" t="e">
        <f>(I25-I26)/I25</f>
        <v>#DIV/0!</v>
      </c>
      <c r="F26" s="173" t="s">
        <v>373</v>
      </c>
      <c r="G26" s="174" t="e">
        <f>(FEcalc!F282*FEcalc!F$329+FEcalc!G282*FEcalc!G$329+FEcalc!H282*FEcalc!H$329+FEcalc!I282*FEcalc!I$329+FEcalc!J282*FEcalc!J$329+FEcalc!K282*FEcalc!K$329+FEcalc!L282*FEcalc!L$329+FEcalc!M282*FEcalc!M$329+FEcalc!F351*FEcalc!F$398+FEcalc!G351*FEcalc!G$398+FEcalc!H351*FEcalc!H$398+FEcalc!I351*FEcalc!I$398+FEcalc!J351*FEcalc!J$398+FEcalc!K351*FEcalc!K$398+FEcalc!L351*FEcalc!L$398+FEcalc!M351*FEcalc!M$398)/D$7/(D$4*1000)</f>
        <v>#DIV/0!</v>
      </c>
      <c r="H26" s="171" t="s">
        <v>317</v>
      </c>
      <c r="I26" s="175" t="e">
        <f t="shared" si="2"/>
        <v>#DIV/0!</v>
      </c>
      <c r="J26" s="176" t="s">
        <v>317</v>
      </c>
    </row>
    <row r="27" spans="2:10" x14ac:dyDescent="0.15">
      <c r="B27" s="122" t="str">
        <f t="shared" si="0"/>
        <v>Run17</v>
      </c>
      <c r="C27" s="150">
        <f t="shared" ref="C27:D42" si="3">C155</f>
        <v>0</v>
      </c>
      <c r="D27" s="123" t="str">
        <f t="shared" si="3"/>
        <v>JASO BC</v>
      </c>
      <c r="E27" s="136" t="e">
        <f>(I25-I27)/I25</f>
        <v>#DIV/0!</v>
      </c>
      <c r="F27" s="136" t="s">
        <v>373</v>
      </c>
      <c r="G27" s="154" t="e">
        <f>(FEcalc!F283*FEcalc!F$329+FEcalc!G283*FEcalc!G$329+FEcalc!H283*FEcalc!H$329+FEcalc!I283*FEcalc!I$329+FEcalc!J283*FEcalc!J$329+FEcalc!K283*FEcalc!K$329+FEcalc!L283*FEcalc!L$329+FEcalc!M283*FEcalc!M$329+FEcalc!F352*FEcalc!F$398+FEcalc!G352*FEcalc!G$398+FEcalc!H352*FEcalc!H$398+FEcalc!I352*FEcalc!I$398+FEcalc!J352*FEcalc!J$398+FEcalc!K352*FEcalc!K$398+FEcalc!L352*FEcalc!L$398+FEcalc!M352*FEcalc!M$398)/D$7/(D$4*1000)</f>
        <v>#DIV/0!</v>
      </c>
      <c r="H27" s="123" t="s">
        <v>317</v>
      </c>
      <c r="I27" s="137" t="e">
        <f t="shared" si="2"/>
        <v>#DIV/0!</v>
      </c>
      <c r="J27" s="124" t="s">
        <v>317</v>
      </c>
    </row>
    <row r="28" spans="2:10" x14ac:dyDescent="0.15">
      <c r="B28" s="169" t="str">
        <f t="shared" si="0"/>
        <v>Run18</v>
      </c>
      <c r="C28" s="170">
        <f t="shared" si="3"/>
        <v>0</v>
      </c>
      <c r="D28" s="171">
        <f t="shared" si="3"/>
        <v>0</v>
      </c>
      <c r="E28" s="172" t="e">
        <f>(I27-I28)/I27</f>
        <v>#DIV/0!</v>
      </c>
      <c r="F28" s="173" t="s">
        <v>374</v>
      </c>
      <c r="G28" s="174" t="e">
        <f>(FEcalc!F284*FEcalc!F$329+FEcalc!G284*FEcalc!G$329+FEcalc!H284*FEcalc!H$329+FEcalc!I284*FEcalc!I$329+FEcalc!J284*FEcalc!J$329+FEcalc!K284*FEcalc!K$329+FEcalc!L284*FEcalc!L$329+FEcalc!M284*FEcalc!M$329+FEcalc!F353*FEcalc!F$398+FEcalc!G353*FEcalc!G$398+FEcalc!H353*FEcalc!H$398+FEcalc!I353*FEcalc!I$398+FEcalc!J353*FEcalc!J$398+FEcalc!K353*FEcalc!K$398+FEcalc!L353*FEcalc!L$398+FEcalc!M353*FEcalc!M$398)/D$7/(D$4*1000)</f>
        <v>#DIV/0!</v>
      </c>
      <c r="H28" s="171" t="s">
        <v>317</v>
      </c>
      <c r="I28" s="175" t="e">
        <f t="shared" si="2"/>
        <v>#DIV/0!</v>
      </c>
      <c r="J28" s="176" t="s">
        <v>317</v>
      </c>
    </row>
    <row r="29" spans="2:10" x14ac:dyDescent="0.15">
      <c r="B29" s="122" t="str">
        <f t="shared" si="0"/>
        <v>Run19</v>
      </c>
      <c r="C29" s="150">
        <f t="shared" si="3"/>
        <v>0</v>
      </c>
      <c r="D29" s="123" t="str">
        <f t="shared" si="3"/>
        <v>JASO BC</v>
      </c>
      <c r="E29" s="136" t="e">
        <f>(I27-I29)/I27</f>
        <v>#DIV/0!</v>
      </c>
      <c r="F29" s="136" t="s">
        <v>247</v>
      </c>
      <c r="G29" s="154" t="e">
        <f>(FEcalc!F285*FEcalc!F$329+FEcalc!G285*FEcalc!G$329+FEcalc!H285*FEcalc!H$329+FEcalc!I285*FEcalc!I$329+FEcalc!J285*FEcalc!J$329+FEcalc!K285*FEcalc!K$329+FEcalc!L285*FEcalc!L$329+FEcalc!M285*FEcalc!M$329+FEcalc!F354*FEcalc!F$398+FEcalc!G354*FEcalc!G$398+FEcalc!H354*FEcalc!H$398+FEcalc!I354*FEcalc!I$398+FEcalc!J354*FEcalc!J$398+FEcalc!K354*FEcalc!K$398+FEcalc!L354*FEcalc!L$398+FEcalc!M354*FEcalc!M$398)/D$7/(D$4*1000)</f>
        <v>#DIV/0!</v>
      </c>
      <c r="H29" s="123" t="s">
        <v>317</v>
      </c>
      <c r="I29" s="137" t="e">
        <f t="shared" si="2"/>
        <v>#DIV/0!</v>
      </c>
      <c r="J29" s="124" t="s">
        <v>317</v>
      </c>
    </row>
    <row r="30" spans="2:10" x14ac:dyDescent="0.15">
      <c r="B30" s="169" t="str">
        <f t="shared" si="0"/>
        <v>Run20</v>
      </c>
      <c r="C30" s="170">
        <f t="shared" si="3"/>
        <v>0</v>
      </c>
      <c r="D30" s="171">
        <f t="shared" si="3"/>
        <v>0</v>
      </c>
      <c r="E30" s="172" t="e">
        <f>(I29-I30)/I29</f>
        <v>#DIV/0!</v>
      </c>
      <c r="F30" s="173" t="s">
        <v>375</v>
      </c>
      <c r="G30" s="174" t="e">
        <f>(FEcalc!F286*FEcalc!F$329+FEcalc!G286*FEcalc!G$329+FEcalc!H286*FEcalc!H$329+FEcalc!I286*FEcalc!I$329+FEcalc!J286*FEcalc!J$329+FEcalc!K286*FEcalc!K$329+FEcalc!L286*FEcalc!L$329+FEcalc!M286*FEcalc!M$329+FEcalc!F355*FEcalc!F$398+FEcalc!G355*FEcalc!G$398+FEcalc!H355*FEcalc!H$398+FEcalc!I355*FEcalc!I$398+FEcalc!J355*FEcalc!J$398+FEcalc!K355*FEcalc!K$398+FEcalc!L355*FEcalc!L$398+FEcalc!M355*FEcalc!M$398)/D$7/(D$4*1000)</f>
        <v>#DIV/0!</v>
      </c>
      <c r="H30" s="171" t="s">
        <v>317</v>
      </c>
      <c r="I30" s="175" t="e">
        <f t="shared" si="2"/>
        <v>#DIV/0!</v>
      </c>
      <c r="J30" s="176" t="s">
        <v>317</v>
      </c>
    </row>
    <row r="31" spans="2:10" x14ac:dyDescent="0.15">
      <c r="B31" s="122" t="str">
        <f t="shared" si="0"/>
        <v>Run21</v>
      </c>
      <c r="C31" s="150">
        <f t="shared" si="3"/>
        <v>0</v>
      </c>
      <c r="D31" s="123" t="str">
        <f t="shared" si="3"/>
        <v>JASO BC</v>
      </c>
      <c r="E31" s="136" t="e">
        <f>(I29-I31)/I29</f>
        <v>#DIV/0!</v>
      </c>
      <c r="F31" s="136" t="s">
        <v>248</v>
      </c>
      <c r="G31" s="154" t="e">
        <f>(FEcalc!F287*FEcalc!F$329+FEcalc!G287*FEcalc!G$329+FEcalc!H287*FEcalc!H$329+FEcalc!I287*FEcalc!I$329+FEcalc!J287*FEcalc!J$329+FEcalc!K287*FEcalc!K$329+FEcalc!L287*FEcalc!L$329+FEcalc!M287*FEcalc!M$329+FEcalc!F356*FEcalc!F$398+FEcalc!G356*FEcalc!G$398+FEcalc!H356*FEcalc!H$398+FEcalc!I356*FEcalc!I$398+FEcalc!J356*FEcalc!J$398+FEcalc!K356*FEcalc!K$398+FEcalc!L356*FEcalc!L$398+FEcalc!M356*FEcalc!M$398)/D$7/(D$4*1000)</f>
        <v>#DIV/0!</v>
      </c>
      <c r="H31" s="123" t="s">
        <v>317</v>
      </c>
      <c r="I31" s="137" t="e">
        <f t="shared" si="2"/>
        <v>#DIV/0!</v>
      </c>
      <c r="J31" s="124" t="s">
        <v>317</v>
      </c>
    </row>
    <row r="32" spans="2:10" x14ac:dyDescent="0.15">
      <c r="B32" s="169" t="str">
        <f t="shared" si="0"/>
        <v>Run22</v>
      </c>
      <c r="C32" s="170">
        <f t="shared" si="3"/>
        <v>0</v>
      </c>
      <c r="D32" s="171">
        <f t="shared" si="3"/>
        <v>0</v>
      </c>
      <c r="E32" s="172" t="e">
        <f>(I31-I32)/I31</f>
        <v>#DIV/0!</v>
      </c>
      <c r="F32" s="173" t="s">
        <v>376</v>
      </c>
      <c r="G32" s="174" t="e">
        <f>(FEcalc!F288*FEcalc!F$329+FEcalc!G288*FEcalc!G$329+FEcalc!H288*FEcalc!H$329+FEcalc!I288*FEcalc!I$329+FEcalc!J288*FEcalc!J$329+FEcalc!K288*FEcalc!K$329+FEcalc!L288*FEcalc!L$329+FEcalc!M288*FEcalc!M$329+FEcalc!F357*FEcalc!F$398+FEcalc!G357*FEcalc!G$398+FEcalc!H357*FEcalc!H$398+FEcalc!I357*FEcalc!I$398+FEcalc!J357*FEcalc!J$398+FEcalc!K357*FEcalc!K$398+FEcalc!L357*FEcalc!L$398+FEcalc!M357*FEcalc!M$398)/D$7/(D$4*1000)</f>
        <v>#DIV/0!</v>
      </c>
      <c r="H32" s="171" t="s">
        <v>317</v>
      </c>
      <c r="I32" s="175" t="e">
        <f t="shared" si="2"/>
        <v>#DIV/0!</v>
      </c>
      <c r="J32" s="176" t="s">
        <v>317</v>
      </c>
    </row>
    <row r="33" spans="2:10" x14ac:dyDescent="0.15">
      <c r="B33" s="122" t="str">
        <f t="shared" si="0"/>
        <v>Run23</v>
      </c>
      <c r="C33" s="150">
        <f t="shared" si="3"/>
        <v>0</v>
      </c>
      <c r="D33" s="123" t="str">
        <f t="shared" si="3"/>
        <v>JASO BC</v>
      </c>
      <c r="E33" s="136" t="e">
        <f>(I31-I33)/I31</f>
        <v>#DIV/0!</v>
      </c>
      <c r="F33" s="136" t="s">
        <v>249</v>
      </c>
      <c r="G33" s="154" t="e">
        <f>(FEcalc!F289*FEcalc!F$329+FEcalc!G289*FEcalc!G$329+FEcalc!H289*FEcalc!H$329+FEcalc!I289*FEcalc!I$329+FEcalc!J289*FEcalc!J$329+FEcalc!K289*FEcalc!K$329+FEcalc!L289*FEcalc!L$329+FEcalc!M289*FEcalc!M$329+FEcalc!F358*FEcalc!F$398+FEcalc!G358*FEcalc!G$398+FEcalc!H358*FEcalc!H$398+FEcalc!I358*FEcalc!I$398+FEcalc!J358*FEcalc!J$398+FEcalc!K358*FEcalc!K$398+FEcalc!L358*FEcalc!L$398+FEcalc!M358*FEcalc!M$398)/D$7/(D$4*1000)</f>
        <v>#DIV/0!</v>
      </c>
      <c r="H33" s="123" t="s">
        <v>317</v>
      </c>
      <c r="I33" s="137" t="e">
        <f t="shared" si="2"/>
        <v>#DIV/0!</v>
      </c>
      <c r="J33" s="124" t="s">
        <v>317</v>
      </c>
    </row>
    <row r="34" spans="2:10" x14ac:dyDescent="0.15">
      <c r="B34" s="169" t="str">
        <f t="shared" si="0"/>
        <v>Run24</v>
      </c>
      <c r="C34" s="170">
        <f t="shared" si="3"/>
        <v>0</v>
      </c>
      <c r="D34" s="171">
        <f t="shared" si="3"/>
        <v>0</v>
      </c>
      <c r="E34" s="172" t="e">
        <f>(I33-I34)/I33</f>
        <v>#DIV/0!</v>
      </c>
      <c r="F34" s="173" t="s">
        <v>377</v>
      </c>
      <c r="G34" s="174" t="e">
        <f>(FEcalc!F290*FEcalc!F$329+FEcalc!G290*FEcalc!G$329+FEcalc!H290*FEcalc!H$329+FEcalc!I290*FEcalc!I$329+FEcalc!J290*FEcalc!J$329+FEcalc!K290*FEcalc!K$329+FEcalc!L290*FEcalc!L$329+FEcalc!M290*FEcalc!M$329+FEcalc!F359*FEcalc!F$398+FEcalc!G359*FEcalc!G$398+FEcalc!H359*FEcalc!H$398+FEcalc!I359*FEcalc!I$398+FEcalc!J359*FEcalc!J$398+FEcalc!K359*FEcalc!K$398+FEcalc!L359*FEcalc!L$398+FEcalc!M359*FEcalc!M$398)/D$7/(D$4*1000)</f>
        <v>#DIV/0!</v>
      </c>
      <c r="H34" s="171" t="s">
        <v>317</v>
      </c>
      <c r="I34" s="175" t="e">
        <f t="shared" si="2"/>
        <v>#DIV/0!</v>
      </c>
      <c r="J34" s="176" t="s">
        <v>317</v>
      </c>
    </row>
    <row r="35" spans="2:10" x14ac:dyDescent="0.15">
      <c r="B35" s="122" t="str">
        <f t="shared" si="0"/>
        <v>Run25</v>
      </c>
      <c r="C35" s="150">
        <f t="shared" si="3"/>
        <v>0</v>
      </c>
      <c r="D35" s="123" t="str">
        <f t="shared" si="3"/>
        <v>JASO BC</v>
      </c>
      <c r="E35" s="136" t="e">
        <f>(I33-I35)/I33</f>
        <v>#DIV/0!</v>
      </c>
      <c r="F35" s="136" t="s">
        <v>250</v>
      </c>
      <c r="G35" s="154" t="e">
        <f>(FEcalc!F291*FEcalc!F$329+FEcalc!G291*FEcalc!G$329+FEcalc!H291*FEcalc!H$329+FEcalc!I291*FEcalc!I$329+FEcalc!J291*FEcalc!J$329+FEcalc!K291*FEcalc!K$329+FEcalc!L291*FEcalc!L$329+FEcalc!M291*FEcalc!M$329+FEcalc!F360*FEcalc!F$398+FEcalc!G360*FEcalc!G$398+FEcalc!H360*FEcalc!H$398+FEcalc!I360*FEcalc!I$398+FEcalc!J360*FEcalc!J$398+FEcalc!K360*FEcalc!K$398+FEcalc!L360*FEcalc!L$398+FEcalc!M360*FEcalc!M$398)/D$7/(D$4*1000)</f>
        <v>#DIV/0!</v>
      </c>
      <c r="H35" s="123" t="s">
        <v>317</v>
      </c>
      <c r="I35" s="137" t="e">
        <f t="shared" si="2"/>
        <v>#DIV/0!</v>
      </c>
      <c r="J35" s="124" t="s">
        <v>317</v>
      </c>
    </row>
    <row r="36" spans="2:10" x14ac:dyDescent="0.15">
      <c r="B36" s="169" t="str">
        <f t="shared" si="0"/>
        <v>Run26</v>
      </c>
      <c r="C36" s="170">
        <f t="shared" si="3"/>
        <v>0</v>
      </c>
      <c r="D36" s="171">
        <f t="shared" si="3"/>
        <v>0</v>
      </c>
      <c r="E36" s="172" t="e">
        <f>(I35-I36)/I35</f>
        <v>#DIV/0!</v>
      </c>
      <c r="F36" s="173" t="s">
        <v>378</v>
      </c>
      <c r="G36" s="174" t="e">
        <f>(FEcalc!F292*FEcalc!F$329+FEcalc!G292*FEcalc!G$329+FEcalc!H292*FEcalc!H$329+FEcalc!I292*FEcalc!I$329+FEcalc!J292*FEcalc!J$329+FEcalc!K292*FEcalc!K$329+FEcalc!L292*FEcalc!L$329+FEcalc!M292*FEcalc!M$329+FEcalc!F361*FEcalc!F$398+FEcalc!G361*FEcalc!G$398+FEcalc!H361*FEcalc!H$398+FEcalc!I361*FEcalc!I$398+FEcalc!J361*FEcalc!J$398+FEcalc!K361*FEcalc!K$398+FEcalc!L361*FEcalc!L$398+FEcalc!M361*FEcalc!M$398)/D$7/(D$4*1000)</f>
        <v>#DIV/0!</v>
      </c>
      <c r="H36" s="171" t="s">
        <v>317</v>
      </c>
      <c r="I36" s="175" t="e">
        <f t="shared" si="2"/>
        <v>#DIV/0!</v>
      </c>
      <c r="J36" s="176" t="s">
        <v>317</v>
      </c>
    </row>
    <row r="37" spans="2:10" x14ac:dyDescent="0.15">
      <c r="B37" s="122" t="str">
        <f t="shared" si="0"/>
        <v>Run27</v>
      </c>
      <c r="C37" s="150">
        <f t="shared" si="3"/>
        <v>0</v>
      </c>
      <c r="D37" s="123" t="str">
        <f t="shared" si="3"/>
        <v>JASO BC</v>
      </c>
      <c r="E37" s="136" t="e">
        <f>(I35-I37)/I35</f>
        <v>#DIV/0!</v>
      </c>
      <c r="F37" s="136" t="s">
        <v>251</v>
      </c>
      <c r="G37" s="154" t="e">
        <f>(FEcalc!F293*FEcalc!F$329+FEcalc!G293*FEcalc!G$329+FEcalc!H293*FEcalc!H$329+FEcalc!I293*FEcalc!I$329+FEcalc!J293*FEcalc!J$329+FEcalc!K293*FEcalc!K$329+FEcalc!L293*FEcalc!L$329+FEcalc!M293*FEcalc!M$329+FEcalc!F362*FEcalc!F$398+FEcalc!G362*FEcalc!G$398+FEcalc!H362*FEcalc!H$398+FEcalc!I362*FEcalc!I$398+FEcalc!J362*FEcalc!J$398+FEcalc!K362*FEcalc!K$398+FEcalc!L362*FEcalc!L$398+FEcalc!M362*FEcalc!M$398)/D$7/(D$4*1000)</f>
        <v>#DIV/0!</v>
      </c>
      <c r="H37" s="123" t="s">
        <v>317</v>
      </c>
      <c r="I37" s="137" t="e">
        <f t="shared" si="2"/>
        <v>#DIV/0!</v>
      </c>
      <c r="J37" s="124" t="s">
        <v>317</v>
      </c>
    </row>
    <row r="38" spans="2:10" x14ac:dyDescent="0.15">
      <c r="B38" s="169" t="str">
        <f t="shared" si="0"/>
        <v>Run28</v>
      </c>
      <c r="C38" s="170">
        <f t="shared" si="3"/>
        <v>0</v>
      </c>
      <c r="D38" s="171">
        <f t="shared" si="3"/>
        <v>0</v>
      </c>
      <c r="E38" s="172" t="e">
        <f>(I37-I38)/I37</f>
        <v>#DIV/0!</v>
      </c>
      <c r="F38" s="173" t="s">
        <v>379</v>
      </c>
      <c r="G38" s="174" t="e">
        <f>(FEcalc!F294*FEcalc!F$329+FEcalc!G294*FEcalc!G$329+FEcalc!H294*FEcalc!H$329+FEcalc!I294*FEcalc!I$329+FEcalc!J294*FEcalc!J$329+FEcalc!K294*FEcalc!K$329+FEcalc!L294*FEcalc!L$329+FEcalc!M294*FEcalc!M$329+FEcalc!F363*FEcalc!F$398+FEcalc!G363*FEcalc!G$398+FEcalc!H363*FEcalc!H$398+FEcalc!I363*FEcalc!I$398+FEcalc!J363*FEcalc!J$398+FEcalc!K363*FEcalc!K$398+FEcalc!L363*FEcalc!L$398+FEcalc!M363*FEcalc!M$398)/D$7/(D$4*1000)</f>
        <v>#DIV/0!</v>
      </c>
      <c r="H38" s="171" t="s">
        <v>317</v>
      </c>
      <c r="I38" s="175" t="e">
        <f t="shared" si="2"/>
        <v>#DIV/0!</v>
      </c>
      <c r="J38" s="176" t="s">
        <v>317</v>
      </c>
    </row>
    <row r="39" spans="2:10" x14ac:dyDescent="0.15">
      <c r="B39" s="122" t="str">
        <f t="shared" si="0"/>
        <v>Run29</v>
      </c>
      <c r="C39" s="150">
        <f t="shared" si="3"/>
        <v>0</v>
      </c>
      <c r="D39" s="123" t="str">
        <f t="shared" si="3"/>
        <v>JASO BC</v>
      </c>
      <c r="E39" s="136" t="e">
        <f>(I37-I39)/I37</f>
        <v>#DIV/0!</v>
      </c>
      <c r="F39" s="136" t="s">
        <v>252</v>
      </c>
      <c r="G39" s="154" t="e">
        <f>(FEcalc!F295*FEcalc!F$329+FEcalc!G295*FEcalc!G$329+FEcalc!H295*FEcalc!H$329+FEcalc!I295*FEcalc!I$329+FEcalc!J295*FEcalc!J$329+FEcalc!K295*FEcalc!K$329+FEcalc!L295*FEcalc!L$329+FEcalc!M295*FEcalc!M$329+FEcalc!F364*FEcalc!F$398+FEcalc!G364*FEcalc!G$398+FEcalc!H364*FEcalc!H$398+FEcalc!I364*FEcalc!I$398+FEcalc!J364*FEcalc!J$398+FEcalc!K364*FEcalc!K$398+FEcalc!L364*FEcalc!L$398+FEcalc!M364*FEcalc!M$398)/D$7/(D$4*1000)</f>
        <v>#DIV/0!</v>
      </c>
      <c r="H39" s="123" t="s">
        <v>317</v>
      </c>
      <c r="I39" s="137" t="e">
        <f t="shared" si="2"/>
        <v>#DIV/0!</v>
      </c>
      <c r="J39" s="124" t="s">
        <v>317</v>
      </c>
    </row>
    <row r="40" spans="2:10" x14ac:dyDescent="0.15">
      <c r="B40" s="169" t="str">
        <f t="shared" si="0"/>
        <v>Run30</v>
      </c>
      <c r="C40" s="170">
        <f t="shared" si="3"/>
        <v>0</v>
      </c>
      <c r="D40" s="171">
        <f t="shared" si="3"/>
        <v>0</v>
      </c>
      <c r="E40" s="172" t="e">
        <f>(I39-I40)/I39</f>
        <v>#DIV/0!</v>
      </c>
      <c r="F40" s="173" t="s">
        <v>380</v>
      </c>
      <c r="G40" s="174" t="e">
        <f>(FEcalc!F296*FEcalc!F$329+FEcalc!G296*FEcalc!G$329+FEcalc!H296*FEcalc!H$329+FEcalc!I296*FEcalc!I$329+FEcalc!J296*FEcalc!J$329+FEcalc!K296*FEcalc!K$329+FEcalc!L296*FEcalc!L$329+FEcalc!M296*FEcalc!M$329+FEcalc!F365*FEcalc!F$398+FEcalc!G365*FEcalc!G$398+FEcalc!H365*FEcalc!H$398+FEcalc!I365*FEcalc!I$398+FEcalc!J365*FEcalc!J$398+FEcalc!K365*FEcalc!K$398+FEcalc!L365*FEcalc!L$398+FEcalc!M365*FEcalc!M$398)/D$7/(D$4*1000)</f>
        <v>#DIV/0!</v>
      </c>
      <c r="H40" s="171" t="s">
        <v>317</v>
      </c>
      <c r="I40" s="175" t="e">
        <f t="shared" si="2"/>
        <v>#DIV/0!</v>
      </c>
      <c r="J40" s="176" t="s">
        <v>317</v>
      </c>
    </row>
    <row r="41" spans="2:10" x14ac:dyDescent="0.15">
      <c r="B41" s="122" t="str">
        <f t="shared" si="0"/>
        <v>Run31</v>
      </c>
      <c r="C41" s="150">
        <f t="shared" si="3"/>
        <v>0</v>
      </c>
      <c r="D41" s="123" t="str">
        <f t="shared" si="3"/>
        <v>JASO BC</v>
      </c>
      <c r="E41" s="136" t="e">
        <f>(I39-I41)/I39</f>
        <v>#DIV/0!</v>
      </c>
      <c r="F41" s="136" t="s">
        <v>253</v>
      </c>
      <c r="G41" s="154" t="e">
        <f>(FEcalc!F297*FEcalc!F$329+FEcalc!G297*FEcalc!G$329+FEcalc!H297*FEcalc!H$329+FEcalc!I297*FEcalc!I$329+FEcalc!J297*FEcalc!J$329+FEcalc!K297*FEcalc!K$329+FEcalc!L297*FEcalc!L$329+FEcalc!M297*FEcalc!M$329+FEcalc!F366*FEcalc!F$398+FEcalc!G366*FEcalc!G$398+FEcalc!H366*FEcalc!H$398+FEcalc!I366*FEcalc!I$398+FEcalc!J366*FEcalc!J$398+FEcalc!K366*FEcalc!K$398+FEcalc!L366*FEcalc!L$398+FEcalc!M366*FEcalc!M$398)/D$7/(D$4*1000)</f>
        <v>#DIV/0!</v>
      </c>
      <c r="H41" s="123" t="s">
        <v>317</v>
      </c>
      <c r="I41" s="137" t="e">
        <f t="shared" si="2"/>
        <v>#DIV/0!</v>
      </c>
      <c r="J41" s="124" t="s">
        <v>317</v>
      </c>
    </row>
    <row r="42" spans="2:10" x14ac:dyDescent="0.15">
      <c r="B42" s="169" t="str">
        <f t="shared" si="0"/>
        <v>Run32</v>
      </c>
      <c r="C42" s="170">
        <f t="shared" si="3"/>
        <v>0</v>
      </c>
      <c r="D42" s="171">
        <f t="shared" si="3"/>
        <v>0</v>
      </c>
      <c r="E42" s="172" t="e">
        <f>(I41-I42)/I41</f>
        <v>#DIV/0!</v>
      </c>
      <c r="F42" s="173" t="s">
        <v>381</v>
      </c>
      <c r="G42" s="174" t="e">
        <f>(FEcalc!F298*FEcalc!F$329+FEcalc!G298*FEcalc!G$329+FEcalc!H298*FEcalc!H$329+FEcalc!I298*FEcalc!I$329+FEcalc!J298*FEcalc!J$329+FEcalc!K298*FEcalc!K$329+FEcalc!L298*FEcalc!L$329+FEcalc!M298*FEcalc!M$329+FEcalc!F367*FEcalc!F$398+FEcalc!G367*FEcalc!G$398+FEcalc!H367*FEcalc!H$398+FEcalc!I367*FEcalc!I$398+FEcalc!J367*FEcalc!J$398+FEcalc!K367*FEcalc!K$398+FEcalc!L367*FEcalc!L$398+FEcalc!M367*FEcalc!M$398)/D$7/(D$4*1000)</f>
        <v>#DIV/0!</v>
      </c>
      <c r="H42" s="171" t="s">
        <v>317</v>
      </c>
      <c r="I42" s="175" t="e">
        <f t="shared" si="2"/>
        <v>#DIV/0!</v>
      </c>
      <c r="J42" s="176" t="s">
        <v>317</v>
      </c>
    </row>
    <row r="43" spans="2:10" x14ac:dyDescent="0.15">
      <c r="B43" s="122" t="str">
        <f t="shared" si="0"/>
        <v>Run33</v>
      </c>
      <c r="C43" s="150">
        <f t="shared" ref="C43:D56" si="4">C171</f>
        <v>0</v>
      </c>
      <c r="D43" s="123" t="str">
        <f t="shared" si="4"/>
        <v>JASO BC</v>
      </c>
      <c r="E43" s="136" t="e">
        <f>(I41-I43)/I41</f>
        <v>#DIV/0!</v>
      </c>
      <c r="F43" s="136" t="s">
        <v>254</v>
      </c>
      <c r="G43" s="154" t="e">
        <f>(FEcalc!F299*FEcalc!F$329+FEcalc!G299*FEcalc!G$329+FEcalc!H299*FEcalc!H$329+FEcalc!I299*FEcalc!I$329+FEcalc!J299*FEcalc!J$329+FEcalc!K299*FEcalc!K$329+FEcalc!L299*FEcalc!L$329+FEcalc!M299*FEcalc!M$329+FEcalc!F368*FEcalc!F$398+FEcalc!G368*FEcalc!G$398+FEcalc!H368*FEcalc!H$398+FEcalc!I368*FEcalc!I$398+FEcalc!J368*FEcalc!J$398+FEcalc!K368*FEcalc!K$398+FEcalc!L368*FEcalc!L$398+FEcalc!M368*FEcalc!M$398)/D$7/(D$4*1000)</f>
        <v>#DIV/0!</v>
      </c>
      <c r="H43" s="123" t="s">
        <v>317</v>
      </c>
      <c r="I43" s="137" t="e">
        <f t="shared" si="2"/>
        <v>#DIV/0!</v>
      </c>
      <c r="J43" s="124" t="s">
        <v>317</v>
      </c>
    </row>
    <row r="44" spans="2:10" x14ac:dyDescent="0.15">
      <c r="B44" s="169" t="str">
        <f t="shared" si="0"/>
        <v>Run34</v>
      </c>
      <c r="C44" s="170">
        <f t="shared" si="4"/>
        <v>0</v>
      </c>
      <c r="D44" s="171">
        <f t="shared" si="4"/>
        <v>0</v>
      </c>
      <c r="E44" s="172" t="e">
        <f>(I43-I44)/I43</f>
        <v>#DIV/0!</v>
      </c>
      <c r="F44" s="173" t="s">
        <v>382</v>
      </c>
      <c r="G44" s="174" t="e">
        <f>(FEcalc!F300*FEcalc!F$329+FEcalc!G300*FEcalc!G$329+FEcalc!H300*FEcalc!H$329+FEcalc!I300*FEcalc!I$329+FEcalc!J300*FEcalc!J$329+FEcalc!K300*FEcalc!K$329+FEcalc!L300*FEcalc!L$329+FEcalc!M300*FEcalc!M$329+FEcalc!F369*FEcalc!F$398+FEcalc!G369*FEcalc!G$398+FEcalc!H369*FEcalc!H$398+FEcalc!I369*FEcalc!I$398+FEcalc!J369*FEcalc!J$398+FEcalc!K369*FEcalc!K$398+FEcalc!L369*FEcalc!L$398+FEcalc!M369*FEcalc!M$398)/D$7/(D$4*1000)</f>
        <v>#DIV/0!</v>
      </c>
      <c r="H44" s="171" t="s">
        <v>317</v>
      </c>
      <c r="I44" s="175" t="e">
        <f t="shared" si="2"/>
        <v>#DIV/0!</v>
      </c>
      <c r="J44" s="176" t="s">
        <v>317</v>
      </c>
    </row>
    <row r="45" spans="2:10" x14ac:dyDescent="0.15">
      <c r="B45" s="122" t="str">
        <f t="shared" si="0"/>
        <v>Run35</v>
      </c>
      <c r="C45" s="150">
        <f t="shared" si="4"/>
        <v>0</v>
      </c>
      <c r="D45" s="123" t="str">
        <f t="shared" si="4"/>
        <v>JASO BC</v>
      </c>
      <c r="E45" s="136" t="e">
        <f>(I43-I45)/I43</f>
        <v>#DIV/0!</v>
      </c>
      <c r="F45" s="136" t="s">
        <v>255</v>
      </c>
      <c r="G45" s="154" t="e">
        <f>(FEcalc!F301*FEcalc!F$329+FEcalc!G301*FEcalc!G$329+FEcalc!H301*FEcalc!H$329+FEcalc!I301*FEcalc!I$329+FEcalc!J301*FEcalc!J$329+FEcalc!K301*FEcalc!K$329+FEcalc!L301*FEcalc!L$329+FEcalc!M301*FEcalc!M$329+FEcalc!F370*FEcalc!F$398+FEcalc!G370*FEcalc!G$398+FEcalc!H370*FEcalc!H$398+FEcalc!I370*FEcalc!I$398+FEcalc!J370*FEcalc!J$398+FEcalc!K370*FEcalc!K$398+FEcalc!L370*FEcalc!L$398+FEcalc!M370*FEcalc!M$398)/D$7/(D$4*1000)</f>
        <v>#DIV/0!</v>
      </c>
      <c r="H45" s="123" t="s">
        <v>317</v>
      </c>
      <c r="I45" s="137" t="e">
        <f t="shared" si="2"/>
        <v>#DIV/0!</v>
      </c>
      <c r="J45" s="124" t="s">
        <v>317</v>
      </c>
    </row>
    <row r="46" spans="2:10" x14ac:dyDescent="0.15">
      <c r="B46" s="169" t="str">
        <f t="shared" si="0"/>
        <v>Run36</v>
      </c>
      <c r="C46" s="170">
        <f t="shared" si="4"/>
        <v>0</v>
      </c>
      <c r="D46" s="171">
        <f t="shared" si="4"/>
        <v>0</v>
      </c>
      <c r="E46" s="172" t="e">
        <f>(I45-I46)/I45</f>
        <v>#DIV/0!</v>
      </c>
      <c r="F46" s="173" t="s">
        <v>361</v>
      </c>
      <c r="G46" s="174" t="e">
        <f>(FEcalc!F302*FEcalc!F$329+FEcalc!G302*FEcalc!G$329+FEcalc!H302*FEcalc!H$329+FEcalc!I302*FEcalc!I$329+FEcalc!J302*FEcalc!J$329+FEcalc!K302*FEcalc!K$329+FEcalc!L302*FEcalc!L$329+FEcalc!M302*FEcalc!M$329+FEcalc!F371*FEcalc!F$398+FEcalc!G371*FEcalc!G$398+FEcalc!H371*FEcalc!H$398+FEcalc!I371*FEcalc!I$398+FEcalc!J371*FEcalc!J$398+FEcalc!K371*FEcalc!K$398+FEcalc!L371*FEcalc!L$398+FEcalc!M371*FEcalc!M$398)/D$7/(D$4*1000)</f>
        <v>#DIV/0!</v>
      </c>
      <c r="H46" s="171" t="s">
        <v>317</v>
      </c>
      <c r="I46" s="175" t="e">
        <f t="shared" si="2"/>
        <v>#DIV/0!</v>
      </c>
      <c r="J46" s="176" t="s">
        <v>317</v>
      </c>
    </row>
    <row r="47" spans="2:10" x14ac:dyDescent="0.15">
      <c r="B47" s="122" t="str">
        <f t="shared" si="0"/>
        <v>Run37</v>
      </c>
      <c r="C47" s="150">
        <f t="shared" si="4"/>
        <v>0</v>
      </c>
      <c r="D47" s="123" t="str">
        <f t="shared" si="4"/>
        <v>JASO BC</v>
      </c>
      <c r="E47" s="136" t="e">
        <f>(I45-I47)/I45</f>
        <v>#DIV/0!</v>
      </c>
      <c r="F47" s="136" t="s">
        <v>256</v>
      </c>
      <c r="G47" s="154" t="e">
        <f>(FEcalc!F303*FEcalc!F$329+FEcalc!G303*FEcalc!G$329+FEcalc!H303*FEcalc!H$329+FEcalc!I303*FEcalc!I$329+FEcalc!J303*FEcalc!J$329+FEcalc!K303*FEcalc!K$329+FEcalc!L303*FEcalc!L$329+FEcalc!M303*FEcalc!M$329+FEcalc!F372*FEcalc!F$398+FEcalc!G372*FEcalc!G$398+FEcalc!H372*FEcalc!H$398+FEcalc!I372*FEcalc!I$398+FEcalc!J372*FEcalc!J$398+FEcalc!K372*FEcalc!K$398+FEcalc!L372*FEcalc!L$398+FEcalc!M372*FEcalc!M$398)/D$7/(D$4*1000)</f>
        <v>#DIV/0!</v>
      </c>
      <c r="H47" s="123" t="s">
        <v>317</v>
      </c>
      <c r="I47" s="137" t="e">
        <f t="shared" si="2"/>
        <v>#DIV/0!</v>
      </c>
      <c r="J47" s="124" t="s">
        <v>317</v>
      </c>
    </row>
    <row r="48" spans="2:10" x14ac:dyDescent="0.15">
      <c r="B48" s="169" t="str">
        <f t="shared" si="0"/>
        <v>Run38</v>
      </c>
      <c r="C48" s="170">
        <f t="shared" si="4"/>
        <v>0</v>
      </c>
      <c r="D48" s="171">
        <f t="shared" si="4"/>
        <v>0</v>
      </c>
      <c r="E48" s="172" t="e">
        <f>(I47-I48)/I47</f>
        <v>#DIV/0!</v>
      </c>
      <c r="F48" s="173" t="s">
        <v>362</v>
      </c>
      <c r="G48" s="174" t="e">
        <f>(FEcalc!F304*FEcalc!F$329+FEcalc!G304*FEcalc!G$329+FEcalc!H304*FEcalc!H$329+FEcalc!I304*FEcalc!I$329+FEcalc!J304*FEcalc!J$329+FEcalc!K304*FEcalc!K$329+FEcalc!L304*FEcalc!L$329+FEcalc!M304*FEcalc!M$329+FEcalc!F373*FEcalc!F$398+FEcalc!G373*FEcalc!G$398+FEcalc!H373*FEcalc!H$398+FEcalc!I373*FEcalc!I$398+FEcalc!J373*FEcalc!J$398+FEcalc!K373*FEcalc!K$398+FEcalc!L373*FEcalc!L$398+FEcalc!M373*FEcalc!M$398)/D$7/(D$4*1000)</f>
        <v>#DIV/0!</v>
      </c>
      <c r="H48" s="171" t="s">
        <v>317</v>
      </c>
      <c r="I48" s="175" t="e">
        <f t="shared" si="2"/>
        <v>#DIV/0!</v>
      </c>
      <c r="J48" s="176" t="s">
        <v>317</v>
      </c>
    </row>
    <row r="49" spans="2:10" x14ac:dyDescent="0.15">
      <c r="B49" s="122" t="str">
        <f t="shared" si="0"/>
        <v>Run39</v>
      </c>
      <c r="C49" s="150">
        <f t="shared" si="4"/>
        <v>0</v>
      </c>
      <c r="D49" s="123" t="str">
        <f t="shared" si="4"/>
        <v>JASO BC</v>
      </c>
      <c r="E49" s="136" t="e">
        <f>(I47-I49)/I47</f>
        <v>#DIV/0!</v>
      </c>
      <c r="F49" s="136" t="s">
        <v>257</v>
      </c>
      <c r="G49" s="154" t="e">
        <f>(FEcalc!F305*FEcalc!F$329+FEcalc!G305*FEcalc!G$329+FEcalc!H305*FEcalc!H$329+FEcalc!I305*FEcalc!I$329+FEcalc!J305*FEcalc!J$329+FEcalc!K305*FEcalc!K$329+FEcalc!L305*FEcalc!L$329+FEcalc!M305*FEcalc!M$329+FEcalc!F374*FEcalc!F$398+FEcalc!G374*FEcalc!G$398+FEcalc!H374*FEcalc!H$398+FEcalc!I374*FEcalc!I$398+FEcalc!J374*FEcalc!J$398+FEcalc!K374*FEcalc!K$398+FEcalc!L374*FEcalc!L$398+FEcalc!M374*FEcalc!M$398)/D$7/(D$4*1000)</f>
        <v>#DIV/0!</v>
      </c>
      <c r="H49" s="123" t="s">
        <v>317</v>
      </c>
      <c r="I49" s="137" t="e">
        <f t="shared" si="2"/>
        <v>#DIV/0!</v>
      </c>
      <c r="J49" s="124" t="s">
        <v>317</v>
      </c>
    </row>
    <row r="50" spans="2:10" x14ac:dyDescent="0.15">
      <c r="B50" s="169" t="str">
        <f t="shared" si="0"/>
        <v>Run40</v>
      </c>
      <c r="C50" s="170">
        <f t="shared" si="4"/>
        <v>0</v>
      </c>
      <c r="D50" s="171">
        <f t="shared" si="4"/>
        <v>0</v>
      </c>
      <c r="E50" s="172" t="e">
        <f>(I49-I50)/I49</f>
        <v>#DIV/0!</v>
      </c>
      <c r="F50" s="173" t="s">
        <v>363</v>
      </c>
      <c r="G50" s="174" t="e">
        <f>(FEcalc!F306*FEcalc!F$329+FEcalc!G306*FEcalc!G$329+FEcalc!H306*FEcalc!H$329+FEcalc!I306*FEcalc!I$329+FEcalc!J306*FEcalc!J$329+FEcalc!K306*FEcalc!K$329+FEcalc!L306*FEcalc!L$329+FEcalc!M306*FEcalc!M$329+FEcalc!F375*FEcalc!F$398+FEcalc!G375*FEcalc!G$398+FEcalc!H375*FEcalc!H$398+FEcalc!I375*FEcalc!I$398+FEcalc!J375*FEcalc!J$398+FEcalc!K375*FEcalc!K$398+FEcalc!L375*FEcalc!L$398+FEcalc!M375*FEcalc!M$398)/D$7/(D$4*1000)</f>
        <v>#DIV/0!</v>
      </c>
      <c r="H50" s="171" t="s">
        <v>317</v>
      </c>
      <c r="I50" s="175" t="e">
        <f t="shared" si="2"/>
        <v>#DIV/0!</v>
      </c>
      <c r="J50" s="176" t="s">
        <v>317</v>
      </c>
    </row>
    <row r="51" spans="2:10" x14ac:dyDescent="0.15">
      <c r="B51" s="122" t="str">
        <f t="shared" si="0"/>
        <v>Run41</v>
      </c>
      <c r="C51" s="150">
        <f t="shared" si="4"/>
        <v>0</v>
      </c>
      <c r="D51" s="123" t="str">
        <f t="shared" si="4"/>
        <v>JASO BC</v>
      </c>
      <c r="E51" s="136" t="e">
        <f>(I49-I51)/I49</f>
        <v>#DIV/0!</v>
      </c>
      <c r="F51" s="136" t="s">
        <v>258</v>
      </c>
      <c r="G51" s="154" t="e">
        <f>(FEcalc!F307*FEcalc!F$329+FEcalc!G307*FEcalc!G$329+FEcalc!H307*FEcalc!H$329+FEcalc!I307*FEcalc!I$329+FEcalc!J307*FEcalc!J$329+FEcalc!K307*FEcalc!K$329+FEcalc!L307*FEcalc!L$329+FEcalc!M307*FEcalc!M$329+FEcalc!F376*FEcalc!F$398+FEcalc!G376*FEcalc!G$398+FEcalc!H376*FEcalc!H$398+FEcalc!I376*FEcalc!I$398+FEcalc!J376*FEcalc!J$398+FEcalc!K376*FEcalc!K$398+FEcalc!L376*FEcalc!L$398+FEcalc!M376*FEcalc!M$398)/D$7/(D$4*1000)</f>
        <v>#DIV/0!</v>
      </c>
      <c r="H51" s="123" t="s">
        <v>317</v>
      </c>
      <c r="I51" s="137" t="e">
        <f t="shared" si="2"/>
        <v>#DIV/0!</v>
      </c>
      <c r="J51" s="124" t="s">
        <v>317</v>
      </c>
    </row>
    <row r="52" spans="2:10" x14ac:dyDescent="0.15">
      <c r="B52" s="169" t="str">
        <f t="shared" si="0"/>
        <v>Run42</v>
      </c>
      <c r="C52" s="170">
        <f t="shared" si="4"/>
        <v>0</v>
      </c>
      <c r="D52" s="171">
        <f t="shared" si="4"/>
        <v>0</v>
      </c>
      <c r="E52" s="172" t="e">
        <f>(I51-I52)/I51</f>
        <v>#DIV/0!</v>
      </c>
      <c r="F52" s="173" t="s">
        <v>364</v>
      </c>
      <c r="G52" s="174" t="e">
        <f>(FEcalc!F308*FEcalc!F$329+FEcalc!G308*FEcalc!G$329+FEcalc!H308*FEcalc!H$329+FEcalc!I308*FEcalc!I$329+FEcalc!J308*FEcalc!J$329+FEcalc!K308*FEcalc!K$329+FEcalc!L308*FEcalc!L$329+FEcalc!M308*FEcalc!M$329+FEcalc!F377*FEcalc!F$398+FEcalc!G377*FEcalc!G$398+FEcalc!H377*FEcalc!H$398+FEcalc!I377*FEcalc!I$398+FEcalc!J377*FEcalc!J$398+FEcalc!K377*FEcalc!K$398+FEcalc!L377*FEcalc!L$398+FEcalc!M377*FEcalc!M$398)/D$7/(D$4*1000)</f>
        <v>#DIV/0!</v>
      </c>
      <c r="H52" s="171" t="s">
        <v>317</v>
      </c>
      <c r="I52" s="175" t="e">
        <f t="shared" si="2"/>
        <v>#DIV/0!</v>
      </c>
      <c r="J52" s="176" t="s">
        <v>317</v>
      </c>
    </row>
    <row r="53" spans="2:10" x14ac:dyDescent="0.15">
      <c r="B53" s="122" t="str">
        <f t="shared" si="0"/>
        <v>Run43</v>
      </c>
      <c r="C53" s="150">
        <f t="shared" si="4"/>
        <v>0</v>
      </c>
      <c r="D53" s="123" t="str">
        <f t="shared" si="4"/>
        <v>JASO BC</v>
      </c>
      <c r="E53" s="136" t="e">
        <f>(I51-I53)/I51</f>
        <v>#DIV/0!</v>
      </c>
      <c r="F53" s="136" t="s">
        <v>259</v>
      </c>
      <c r="G53" s="154" t="e">
        <f>(FEcalc!F309*FEcalc!F$329+FEcalc!G309*FEcalc!G$329+FEcalc!H309*FEcalc!H$329+FEcalc!I309*FEcalc!I$329+FEcalc!J309*FEcalc!J$329+FEcalc!K309*FEcalc!K$329+FEcalc!L309*FEcalc!L$329+FEcalc!M309*FEcalc!M$329+FEcalc!F378*FEcalc!F$398+FEcalc!G378*FEcalc!G$398+FEcalc!H378*FEcalc!H$398+FEcalc!I378*FEcalc!I$398+FEcalc!J378*FEcalc!J$398+FEcalc!K378*FEcalc!K$398+FEcalc!L378*FEcalc!L$398+FEcalc!M378*FEcalc!M$398)/D$7/(D$4*1000)</f>
        <v>#DIV/0!</v>
      </c>
      <c r="H53" s="123" t="s">
        <v>317</v>
      </c>
      <c r="I53" s="137" t="e">
        <f t="shared" si="2"/>
        <v>#DIV/0!</v>
      </c>
      <c r="J53" s="124" t="s">
        <v>317</v>
      </c>
    </row>
    <row r="54" spans="2:10" x14ac:dyDescent="0.15">
      <c r="B54" s="169" t="str">
        <f t="shared" si="0"/>
        <v>Run44</v>
      </c>
      <c r="C54" s="170">
        <f t="shared" si="4"/>
        <v>0</v>
      </c>
      <c r="D54" s="171">
        <f t="shared" si="4"/>
        <v>0</v>
      </c>
      <c r="E54" s="172" t="e">
        <f>(I53-I54)/I53</f>
        <v>#DIV/0!</v>
      </c>
      <c r="F54" s="173" t="s">
        <v>365</v>
      </c>
      <c r="G54" s="174" t="e">
        <f>(FEcalc!F310*FEcalc!F$329+FEcalc!G310*FEcalc!G$329+FEcalc!H310*FEcalc!H$329+FEcalc!I310*FEcalc!I$329+FEcalc!J310*FEcalc!J$329+FEcalc!K310*FEcalc!K$329+FEcalc!L310*FEcalc!L$329+FEcalc!M310*FEcalc!M$329+FEcalc!F379*FEcalc!F$398+FEcalc!G379*FEcalc!G$398+FEcalc!H379*FEcalc!H$398+FEcalc!I379*FEcalc!I$398+FEcalc!J379*FEcalc!J$398+FEcalc!K379*FEcalc!K$398+FEcalc!L379*FEcalc!L$398+FEcalc!M379*FEcalc!M$398)/D$7/(D$4*1000)</f>
        <v>#DIV/0!</v>
      </c>
      <c r="H54" s="171" t="s">
        <v>317</v>
      </c>
      <c r="I54" s="175" t="e">
        <f t="shared" si="2"/>
        <v>#DIV/0!</v>
      </c>
      <c r="J54" s="176" t="s">
        <v>317</v>
      </c>
    </row>
    <row r="55" spans="2:10" x14ac:dyDescent="0.15">
      <c r="B55" s="122" t="str">
        <f t="shared" si="0"/>
        <v>Run45</v>
      </c>
      <c r="C55" s="150">
        <f t="shared" si="4"/>
        <v>0</v>
      </c>
      <c r="D55" s="123" t="str">
        <f t="shared" si="4"/>
        <v>JASO BC</v>
      </c>
      <c r="E55" s="136" t="e">
        <f>(I53-I55)/I53</f>
        <v>#DIV/0!</v>
      </c>
      <c r="F55" s="136" t="s">
        <v>260</v>
      </c>
      <c r="G55" s="154" t="e">
        <f>(FEcalc!F311*FEcalc!F$329+FEcalc!G311*FEcalc!G$329+FEcalc!H311*FEcalc!H$329+FEcalc!I311*FEcalc!I$329+FEcalc!J311*FEcalc!J$329+FEcalc!K311*FEcalc!K$329+FEcalc!L311*FEcalc!L$329+FEcalc!M311*FEcalc!M$329+FEcalc!F380*FEcalc!F$398+FEcalc!G380*FEcalc!G$398+FEcalc!H380*FEcalc!H$398+FEcalc!I380*FEcalc!I$398+FEcalc!J380*FEcalc!J$398+FEcalc!K380*FEcalc!K$398+FEcalc!L380*FEcalc!L$398+FEcalc!M380*FEcalc!M$398)/D$7/(D$4*1000)</f>
        <v>#DIV/0!</v>
      </c>
      <c r="H55" s="123" t="s">
        <v>317</v>
      </c>
      <c r="I55" s="137" t="e">
        <f t="shared" si="2"/>
        <v>#DIV/0!</v>
      </c>
      <c r="J55" s="124" t="s">
        <v>317</v>
      </c>
    </row>
    <row r="56" spans="2:10" x14ac:dyDescent="0.15">
      <c r="B56" s="169" t="str">
        <f t="shared" si="0"/>
        <v>Run46</v>
      </c>
      <c r="C56" s="170">
        <f t="shared" si="4"/>
        <v>0</v>
      </c>
      <c r="D56" s="171">
        <f t="shared" si="4"/>
        <v>0</v>
      </c>
      <c r="E56" s="172" t="e">
        <f>(I55-I56)/I55</f>
        <v>#DIV/0!</v>
      </c>
      <c r="F56" s="173" t="s">
        <v>366</v>
      </c>
      <c r="G56" s="174" t="e">
        <f>(FEcalc!F312*FEcalc!F$329+FEcalc!G312*FEcalc!G$329+FEcalc!H312*FEcalc!H$329+FEcalc!I312*FEcalc!I$329+FEcalc!J312*FEcalc!J$329+FEcalc!K312*FEcalc!K$329+FEcalc!L312*FEcalc!L$329+FEcalc!M312*FEcalc!M$329+FEcalc!F381*FEcalc!F$398+FEcalc!G381*FEcalc!G$398+FEcalc!H381*FEcalc!H$398+FEcalc!I381*FEcalc!I$398+FEcalc!J381*FEcalc!J$398+FEcalc!K381*FEcalc!K$398+FEcalc!L381*FEcalc!L$398+FEcalc!M381*FEcalc!M$398)/D$7/(D$4*1000)</f>
        <v>#DIV/0!</v>
      </c>
      <c r="H56" s="171" t="s">
        <v>317</v>
      </c>
      <c r="I56" s="175" t="e">
        <f t="shared" si="2"/>
        <v>#DIV/0!</v>
      </c>
      <c r="J56" s="176" t="s">
        <v>317</v>
      </c>
    </row>
    <row r="57" spans="2:10" x14ac:dyDescent="0.15">
      <c r="B57" s="122" t="str">
        <f t="shared" si="0"/>
        <v>Run47</v>
      </c>
      <c r="C57" s="150">
        <f>C185</f>
        <v>0</v>
      </c>
      <c r="D57" s="123" t="str">
        <f>D185</f>
        <v>JASO BC</v>
      </c>
      <c r="E57" s="136" t="e">
        <f>(I55-I57)/I55</f>
        <v>#DIV/0!</v>
      </c>
      <c r="F57" s="136" t="s">
        <v>261</v>
      </c>
      <c r="G57" s="154" t="e">
        <f>(FEcalc!F313*FEcalc!F$329+FEcalc!G313*FEcalc!G$329+FEcalc!H313*FEcalc!H$329+FEcalc!I313*FEcalc!I$329+FEcalc!J313*FEcalc!J$329+FEcalc!K313*FEcalc!K$329+FEcalc!L313*FEcalc!L$329+FEcalc!M313*FEcalc!M$329+FEcalc!F382*FEcalc!F$398+FEcalc!G382*FEcalc!G$398+FEcalc!H382*FEcalc!H$398+FEcalc!I382*FEcalc!I$398+FEcalc!J382*FEcalc!J$398+FEcalc!K382*FEcalc!K$398+FEcalc!L382*FEcalc!L$398+FEcalc!M382*FEcalc!M$398)/D$7/(D$4*1000)</f>
        <v>#DIV/0!</v>
      </c>
      <c r="H57" s="123" t="s">
        <v>317</v>
      </c>
      <c r="I57" s="137" t="e">
        <f t="shared" si="2"/>
        <v>#DIV/0!</v>
      </c>
      <c r="J57" s="124" t="s">
        <v>317</v>
      </c>
    </row>
    <row r="58" spans="2:10" x14ac:dyDescent="0.15">
      <c r="B58" s="169" t="str">
        <f t="shared" si="0"/>
        <v>Run48</v>
      </c>
      <c r="C58" s="170">
        <f>C186</f>
        <v>0</v>
      </c>
      <c r="D58" s="171">
        <f>D186</f>
        <v>0</v>
      </c>
      <c r="E58" s="172" t="e">
        <f>(I57-I58)/I57</f>
        <v>#DIV/0!</v>
      </c>
      <c r="F58" s="173" t="s">
        <v>367</v>
      </c>
      <c r="G58" s="174" t="e">
        <f>(FEcalc!F314*FEcalc!F$329+FEcalc!G314*FEcalc!G$329+FEcalc!H314*FEcalc!H$329+FEcalc!I314*FEcalc!I$329+FEcalc!J314*FEcalc!J$329+FEcalc!K314*FEcalc!K$329+FEcalc!L314*FEcalc!L$329+FEcalc!M314*FEcalc!M$329+FEcalc!F383*FEcalc!F$398+FEcalc!G383*FEcalc!G$398+FEcalc!H383*FEcalc!H$398+FEcalc!I383*FEcalc!I$398+FEcalc!J383*FEcalc!J$398+FEcalc!K383*FEcalc!K$398+FEcalc!L383*FEcalc!L$398+FEcalc!M383*FEcalc!M$398)/D$7/(D$4*1000)</f>
        <v>#DIV/0!</v>
      </c>
      <c r="H58" s="171" t="s">
        <v>317</v>
      </c>
      <c r="I58" s="175" t="e">
        <f t="shared" si="2"/>
        <v>#DIV/0!</v>
      </c>
      <c r="J58" s="176" t="s">
        <v>317</v>
      </c>
    </row>
    <row r="59" spans="2:10" x14ac:dyDescent="0.15">
      <c r="B59" s="122" t="str">
        <f t="shared" si="0"/>
        <v>Run49</v>
      </c>
      <c r="C59" s="150">
        <f t="shared" ref="C59:D70" si="5">C187</f>
        <v>0</v>
      </c>
      <c r="D59" s="123" t="str">
        <f t="shared" si="5"/>
        <v>JASO BC</v>
      </c>
      <c r="E59" s="136" t="e">
        <f>(I57-I59)/I57</f>
        <v>#DIV/0!</v>
      </c>
      <c r="F59" s="136" t="s">
        <v>262</v>
      </c>
      <c r="G59" s="154" t="e">
        <f>(FEcalc!F315*FEcalc!F$329+FEcalc!G315*FEcalc!G$329+FEcalc!H315*FEcalc!H$329+FEcalc!I315*FEcalc!I$329+FEcalc!J315*FEcalc!J$329+FEcalc!K315*FEcalc!K$329+FEcalc!L315*FEcalc!L$329+FEcalc!M315*FEcalc!M$329+FEcalc!F384*FEcalc!F$398+FEcalc!G384*FEcalc!G$398+FEcalc!H384*FEcalc!H$398+FEcalc!I384*FEcalc!I$398+FEcalc!J384*FEcalc!J$398+FEcalc!K384*FEcalc!K$398+FEcalc!L384*FEcalc!L$398+FEcalc!M384*FEcalc!M$398)/D$7/(D$4*1000)</f>
        <v>#DIV/0!</v>
      </c>
      <c r="H59" s="123" t="s">
        <v>317</v>
      </c>
      <c r="I59" s="137" t="e">
        <f t="shared" si="2"/>
        <v>#DIV/0!</v>
      </c>
      <c r="J59" s="124" t="s">
        <v>317</v>
      </c>
    </row>
    <row r="60" spans="2:10" x14ac:dyDescent="0.15">
      <c r="B60" s="169" t="str">
        <f t="shared" si="0"/>
        <v>Run50</v>
      </c>
      <c r="C60" s="170">
        <f t="shared" si="5"/>
        <v>0</v>
      </c>
      <c r="D60" s="171">
        <f t="shared" si="5"/>
        <v>0</v>
      </c>
      <c r="E60" s="172" t="e">
        <f>(I59-I60)/I59</f>
        <v>#DIV/0!</v>
      </c>
      <c r="F60" s="173" t="s">
        <v>368</v>
      </c>
      <c r="G60" s="174" t="e">
        <f>(FEcalc!F316*FEcalc!F$329+FEcalc!G316*FEcalc!G$329+FEcalc!H316*FEcalc!H$329+FEcalc!I316*FEcalc!I$329+FEcalc!J316*FEcalc!J$329+FEcalc!K316*FEcalc!K$329+FEcalc!L316*FEcalc!L$329+FEcalc!M316*FEcalc!M$329+FEcalc!F385*FEcalc!F$398+FEcalc!G385*FEcalc!G$398+FEcalc!H385*FEcalc!H$398+FEcalc!I385*FEcalc!I$398+FEcalc!J385*FEcalc!J$398+FEcalc!K385*FEcalc!K$398+FEcalc!L385*FEcalc!L$398+FEcalc!M385*FEcalc!M$398)/D$7/(D$4*1000)</f>
        <v>#DIV/0!</v>
      </c>
      <c r="H60" s="171" t="s">
        <v>317</v>
      </c>
      <c r="I60" s="175" t="e">
        <f t="shared" si="2"/>
        <v>#DIV/0!</v>
      </c>
      <c r="J60" s="176" t="s">
        <v>317</v>
      </c>
    </row>
    <row r="61" spans="2:10" x14ac:dyDescent="0.15">
      <c r="B61" s="122" t="str">
        <f t="shared" si="0"/>
        <v>Run51</v>
      </c>
      <c r="C61" s="150">
        <f t="shared" si="5"/>
        <v>0</v>
      </c>
      <c r="D61" s="123" t="str">
        <f t="shared" si="5"/>
        <v>JASO BC</v>
      </c>
      <c r="E61" s="136" t="e">
        <f>(I59-I61)/I59</f>
        <v>#DIV/0!</v>
      </c>
      <c r="F61" s="136" t="s">
        <v>368</v>
      </c>
      <c r="G61" s="154" t="e">
        <f>(FEcalc!F317*FEcalc!F$329+FEcalc!G317*FEcalc!G$329+FEcalc!H317*FEcalc!H$329+FEcalc!I317*FEcalc!I$329+FEcalc!J317*FEcalc!J$329+FEcalc!K317*FEcalc!K$329+FEcalc!L317*FEcalc!L$329+FEcalc!M317*FEcalc!M$329+FEcalc!F386*FEcalc!F$398+FEcalc!G386*FEcalc!G$398+FEcalc!H386*FEcalc!H$398+FEcalc!I386*FEcalc!I$398+FEcalc!J386*FEcalc!J$398+FEcalc!K386*FEcalc!K$398+FEcalc!L386*FEcalc!L$398+FEcalc!M386*FEcalc!M$398)/D$7/(D$4*1000)</f>
        <v>#DIV/0!</v>
      </c>
      <c r="H61" s="123" t="s">
        <v>317</v>
      </c>
      <c r="I61" s="137" t="e">
        <f t="shared" si="2"/>
        <v>#DIV/0!</v>
      </c>
      <c r="J61" s="124" t="s">
        <v>317</v>
      </c>
    </row>
    <row r="62" spans="2:10" x14ac:dyDescent="0.15">
      <c r="B62" s="169" t="str">
        <f t="shared" si="0"/>
        <v>Run52</v>
      </c>
      <c r="C62" s="170">
        <f t="shared" si="5"/>
        <v>0</v>
      </c>
      <c r="D62" s="171">
        <f t="shared" si="5"/>
        <v>0</v>
      </c>
      <c r="E62" s="172" t="e">
        <f>(I61-I62)/I61</f>
        <v>#DIV/0!</v>
      </c>
      <c r="F62" s="173" t="s">
        <v>369</v>
      </c>
      <c r="G62" s="174" t="e">
        <f>(FEcalc!F318*FEcalc!F$329+FEcalc!G318*FEcalc!G$329+FEcalc!H318*FEcalc!H$329+FEcalc!I318*FEcalc!I$329+FEcalc!J318*FEcalc!J$329+FEcalc!K318*FEcalc!K$329+FEcalc!L318*FEcalc!L$329+FEcalc!M318*FEcalc!M$329+FEcalc!F387*FEcalc!F$398+FEcalc!G387*FEcalc!G$398+FEcalc!H387*FEcalc!H$398+FEcalc!I387*FEcalc!I$398+FEcalc!J387*FEcalc!J$398+FEcalc!K387*FEcalc!K$398+FEcalc!L387*FEcalc!L$398+FEcalc!M387*FEcalc!M$398)/D$7/(D$4*1000)</f>
        <v>#DIV/0!</v>
      </c>
      <c r="H62" s="171" t="s">
        <v>317</v>
      </c>
      <c r="I62" s="175" t="e">
        <f t="shared" si="2"/>
        <v>#DIV/0!</v>
      </c>
      <c r="J62" s="176" t="s">
        <v>317</v>
      </c>
    </row>
    <row r="63" spans="2:10" x14ac:dyDescent="0.15">
      <c r="B63" s="122" t="str">
        <f t="shared" si="0"/>
        <v>Run53</v>
      </c>
      <c r="C63" s="150">
        <f t="shared" si="5"/>
        <v>0</v>
      </c>
      <c r="D63" s="123" t="str">
        <f t="shared" si="5"/>
        <v>JASO BC</v>
      </c>
      <c r="E63" s="136" t="e">
        <f>(I61-I63)/I61</f>
        <v>#DIV/0!</v>
      </c>
      <c r="F63" s="136" t="s">
        <v>369</v>
      </c>
      <c r="G63" s="154" t="e">
        <f>(FEcalc!F319*FEcalc!F$329+FEcalc!G319*FEcalc!G$329+FEcalc!H319*FEcalc!H$329+FEcalc!I319*FEcalc!I$329+FEcalc!J319*FEcalc!J$329+FEcalc!K319*FEcalc!K$329+FEcalc!L319*FEcalc!L$329+FEcalc!M319*FEcalc!M$329+FEcalc!F388*FEcalc!F$398+FEcalc!G388*FEcalc!G$398+FEcalc!H388*FEcalc!H$398+FEcalc!I388*FEcalc!I$398+FEcalc!J388*FEcalc!J$398+FEcalc!K388*FEcalc!K$398+FEcalc!L388*FEcalc!L$398+FEcalc!M388*FEcalc!M$398)/D$7/(D$4*1000)</f>
        <v>#DIV/0!</v>
      </c>
      <c r="H63" s="123" t="s">
        <v>317</v>
      </c>
      <c r="I63" s="137" t="e">
        <f t="shared" si="2"/>
        <v>#DIV/0!</v>
      </c>
      <c r="J63" s="124" t="s">
        <v>317</v>
      </c>
    </row>
    <row r="64" spans="2:10" x14ac:dyDescent="0.15">
      <c r="B64" s="169" t="str">
        <f t="shared" si="0"/>
        <v>Run54</v>
      </c>
      <c r="C64" s="170">
        <f t="shared" si="5"/>
        <v>0</v>
      </c>
      <c r="D64" s="171">
        <f t="shared" si="5"/>
        <v>0</v>
      </c>
      <c r="E64" s="172" t="e">
        <f>(I63-I64)/I63</f>
        <v>#DIV/0!</v>
      </c>
      <c r="F64" s="173" t="s">
        <v>383</v>
      </c>
      <c r="G64" s="174" t="e">
        <f>(FEcalc!F320*FEcalc!F$329+FEcalc!G320*FEcalc!G$329+FEcalc!H320*FEcalc!H$329+FEcalc!I320*FEcalc!I$329+FEcalc!J320*FEcalc!J$329+FEcalc!K320*FEcalc!K$329+FEcalc!L320*FEcalc!L$329+FEcalc!M320*FEcalc!M$329+FEcalc!F389*FEcalc!F$398+FEcalc!G389*FEcalc!G$398+FEcalc!H389*FEcalc!H$398+FEcalc!I389*FEcalc!I$398+FEcalc!J389*FEcalc!J$398+FEcalc!K389*FEcalc!K$398+FEcalc!L389*FEcalc!L$398+FEcalc!M389*FEcalc!M$398)/D$7/(D$4*1000)</f>
        <v>#DIV/0!</v>
      </c>
      <c r="H64" s="171" t="s">
        <v>317</v>
      </c>
      <c r="I64" s="175" t="e">
        <f t="shared" si="2"/>
        <v>#DIV/0!</v>
      </c>
      <c r="J64" s="176" t="s">
        <v>317</v>
      </c>
    </row>
    <row r="65" spans="2:10" x14ac:dyDescent="0.15">
      <c r="B65" s="122" t="str">
        <f t="shared" si="0"/>
        <v>Run55</v>
      </c>
      <c r="C65" s="150">
        <f t="shared" si="5"/>
        <v>0</v>
      </c>
      <c r="D65" s="123" t="str">
        <f t="shared" si="5"/>
        <v>JASO BC</v>
      </c>
      <c r="E65" s="136" t="e">
        <f>(I63-I65)/I63</f>
        <v>#DIV/0!</v>
      </c>
      <c r="F65" s="136" t="s">
        <v>383</v>
      </c>
      <c r="G65" s="154" t="e">
        <f>(FEcalc!F321*FEcalc!F$329+FEcalc!G321*FEcalc!G$329+FEcalc!H321*FEcalc!H$329+FEcalc!I321*FEcalc!I$329+FEcalc!J321*FEcalc!J$329+FEcalc!K321*FEcalc!K$329+FEcalc!L321*FEcalc!L$329+FEcalc!M321*FEcalc!M$329+FEcalc!F390*FEcalc!F$398+FEcalc!G390*FEcalc!G$398+FEcalc!H390*FEcalc!H$398+FEcalc!I390*FEcalc!I$398+FEcalc!J390*FEcalc!J$398+FEcalc!K390*FEcalc!K$398+FEcalc!L390*FEcalc!L$398+FEcalc!M390*FEcalc!M$398)/D$7/(D$4*1000)</f>
        <v>#DIV/0!</v>
      </c>
      <c r="H65" s="123" t="s">
        <v>317</v>
      </c>
      <c r="I65" s="137" t="e">
        <f t="shared" si="2"/>
        <v>#DIV/0!</v>
      </c>
      <c r="J65" s="124" t="s">
        <v>317</v>
      </c>
    </row>
    <row r="66" spans="2:10" x14ac:dyDescent="0.15">
      <c r="B66" s="169" t="str">
        <f t="shared" si="0"/>
        <v>Run56</v>
      </c>
      <c r="C66" s="170">
        <f t="shared" si="5"/>
        <v>0</v>
      </c>
      <c r="D66" s="171">
        <f t="shared" si="5"/>
        <v>0</v>
      </c>
      <c r="E66" s="172" t="e">
        <f>(I65-I66)/I65</f>
        <v>#DIV/0!</v>
      </c>
      <c r="F66" s="173" t="s">
        <v>316</v>
      </c>
      <c r="G66" s="174" t="e">
        <f>(FEcalc!F322*FEcalc!F$329+FEcalc!G322*FEcalc!G$329+FEcalc!H322*FEcalc!H$329+FEcalc!I322*FEcalc!I$329+FEcalc!J322*FEcalc!J$329+FEcalc!K322*FEcalc!K$329+FEcalc!L322*FEcalc!L$329+FEcalc!M322*FEcalc!M$329+FEcalc!F391*FEcalc!F$398+FEcalc!G391*FEcalc!G$398+FEcalc!H391*FEcalc!H$398+FEcalc!I391*FEcalc!I$398+FEcalc!J391*FEcalc!J$398+FEcalc!K391*FEcalc!K$398+FEcalc!L391*FEcalc!L$398+FEcalc!M391*FEcalc!M$398)/D$7/(D$4*1000)</f>
        <v>#DIV/0!</v>
      </c>
      <c r="H66" s="171" t="s">
        <v>317</v>
      </c>
      <c r="I66" s="175" t="e">
        <f t="shared" si="2"/>
        <v>#DIV/0!</v>
      </c>
      <c r="J66" s="176" t="s">
        <v>317</v>
      </c>
    </row>
    <row r="67" spans="2:10" x14ac:dyDescent="0.15">
      <c r="B67" s="122" t="str">
        <f t="shared" si="0"/>
        <v>Run57</v>
      </c>
      <c r="C67" s="150">
        <f t="shared" si="5"/>
        <v>0</v>
      </c>
      <c r="D67" s="123" t="str">
        <f t="shared" si="5"/>
        <v>JASO BC</v>
      </c>
      <c r="E67" s="136" t="e">
        <f>(I65-I67)/I65</f>
        <v>#DIV/0!</v>
      </c>
      <c r="F67" s="136" t="s">
        <v>316</v>
      </c>
      <c r="G67" s="154" t="e">
        <f>(FEcalc!F323*FEcalc!F$329+FEcalc!G323*FEcalc!G$329+FEcalc!H323*FEcalc!H$329+FEcalc!I323*FEcalc!I$329+FEcalc!J323*FEcalc!J$329+FEcalc!K323*FEcalc!K$329+FEcalc!L323*FEcalc!L$329+FEcalc!M323*FEcalc!M$329+FEcalc!F392*FEcalc!F$398+FEcalc!G392*FEcalc!G$398+FEcalc!H392*FEcalc!H$398+FEcalc!I392*FEcalc!I$398+FEcalc!J392*FEcalc!J$398+FEcalc!K392*FEcalc!K$398+FEcalc!L392*FEcalc!L$398+FEcalc!M392*FEcalc!M$398)/D$7/(D$4*1000)</f>
        <v>#DIV/0!</v>
      </c>
      <c r="H67" s="123" t="s">
        <v>317</v>
      </c>
      <c r="I67" s="137" t="e">
        <f t="shared" si="2"/>
        <v>#DIV/0!</v>
      </c>
      <c r="J67" s="124" t="s">
        <v>317</v>
      </c>
    </row>
    <row r="68" spans="2:10" x14ac:dyDescent="0.15">
      <c r="B68" s="169" t="str">
        <f t="shared" si="0"/>
        <v>Run58</v>
      </c>
      <c r="C68" s="170">
        <f t="shared" si="5"/>
        <v>0</v>
      </c>
      <c r="D68" s="171">
        <f t="shared" si="5"/>
        <v>0</v>
      </c>
      <c r="E68" s="172" t="e">
        <f>(I67-I68)/I67</f>
        <v>#DIV/0!</v>
      </c>
      <c r="F68" s="173" t="s">
        <v>318</v>
      </c>
      <c r="G68" s="174" t="e">
        <f>(FEcalc!F324*FEcalc!F$329+FEcalc!G324*FEcalc!G$329+FEcalc!H324*FEcalc!H$329+FEcalc!I324*FEcalc!I$329+FEcalc!J324*FEcalc!J$329+FEcalc!K324*FEcalc!K$329+FEcalc!L324*FEcalc!L$329+FEcalc!M324*FEcalc!M$329+FEcalc!F393*FEcalc!F$398+FEcalc!G393*FEcalc!G$398+FEcalc!H393*FEcalc!H$398+FEcalc!I393*FEcalc!I$398+FEcalc!J393*FEcalc!J$398+FEcalc!K393*FEcalc!K$398+FEcalc!L393*FEcalc!L$398+FEcalc!M393*FEcalc!M$398)/D$7/(D$4*1000)</f>
        <v>#DIV/0!</v>
      </c>
      <c r="H68" s="171" t="s">
        <v>317</v>
      </c>
      <c r="I68" s="175" t="e">
        <f t="shared" si="2"/>
        <v>#DIV/0!</v>
      </c>
      <c r="J68" s="176" t="s">
        <v>317</v>
      </c>
    </row>
    <row r="69" spans="2:10" x14ac:dyDescent="0.15">
      <c r="B69" s="122" t="str">
        <f t="shared" si="0"/>
        <v>Run59</v>
      </c>
      <c r="C69" s="150">
        <f t="shared" si="5"/>
        <v>0</v>
      </c>
      <c r="D69" s="123" t="str">
        <f t="shared" si="5"/>
        <v>JASO BC</v>
      </c>
      <c r="E69" s="136" t="e">
        <f>(I67-I69)/I67</f>
        <v>#DIV/0!</v>
      </c>
      <c r="F69" s="136" t="s">
        <v>318</v>
      </c>
      <c r="G69" s="154" t="e">
        <f>(FEcalc!F325*FEcalc!F$329+FEcalc!G325*FEcalc!G$329+FEcalc!H325*FEcalc!H$329+FEcalc!I325*FEcalc!I$329+FEcalc!J325*FEcalc!J$329+FEcalc!K325*FEcalc!K$329+FEcalc!L325*FEcalc!L$329+FEcalc!M325*FEcalc!M$329+FEcalc!F394*FEcalc!F$398+FEcalc!G394*FEcalc!G$398+FEcalc!H394*FEcalc!H$398+FEcalc!I394*FEcalc!I$398+FEcalc!J394*FEcalc!J$398+FEcalc!K394*FEcalc!K$398+FEcalc!L394*FEcalc!L$398+FEcalc!M394*FEcalc!M$398)/D$7/(D$4*1000)</f>
        <v>#DIV/0!</v>
      </c>
      <c r="H69" s="123" t="s">
        <v>317</v>
      </c>
      <c r="I69" s="137" t="e">
        <f t="shared" si="2"/>
        <v>#DIV/0!</v>
      </c>
      <c r="J69" s="124" t="s">
        <v>317</v>
      </c>
    </row>
    <row r="70" spans="2:10" x14ac:dyDescent="0.15">
      <c r="B70" s="177" t="str">
        <f t="shared" si="0"/>
        <v>Run60</v>
      </c>
      <c r="C70" s="178">
        <f t="shared" si="5"/>
        <v>0</v>
      </c>
      <c r="D70" s="179">
        <f t="shared" si="5"/>
        <v>0</v>
      </c>
      <c r="E70" s="180" t="e">
        <f>(I69-I70)/I69</f>
        <v>#DIV/0!</v>
      </c>
      <c r="F70" s="181" t="s">
        <v>319</v>
      </c>
      <c r="G70" s="182" t="e">
        <f>(FEcalc!F326*FEcalc!F$329+FEcalc!G326*FEcalc!G$329+FEcalc!H326*FEcalc!H$329+FEcalc!I326*FEcalc!I$329+FEcalc!J326*FEcalc!J$329+FEcalc!K326*FEcalc!K$329+FEcalc!L326*FEcalc!L$329+FEcalc!M326*FEcalc!M$329+FEcalc!F395*FEcalc!F$398+FEcalc!G395*FEcalc!G$398+FEcalc!H395*FEcalc!H$398+FEcalc!I395*FEcalc!I$398+FEcalc!J395*FEcalc!J$398+FEcalc!K395*FEcalc!K$398+FEcalc!L395*FEcalc!L$398+FEcalc!M395*FEcalc!M$398)/D$7/(D$4*1000)</f>
        <v>#DIV/0!</v>
      </c>
      <c r="H70" s="179" t="s">
        <v>317</v>
      </c>
      <c r="I70" s="183" t="e">
        <f t="shared" si="2"/>
        <v>#DIV/0!</v>
      </c>
      <c r="J70" s="184" t="s">
        <v>317</v>
      </c>
    </row>
    <row r="71" spans="2:10" x14ac:dyDescent="0.15">
      <c r="E71" s="7"/>
      <c r="F71" s="7"/>
      <c r="G71" s="6"/>
      <c r="I71" s="6"/>
    </row>
    <row r="73" spans="2:10" ht="25.5" customHeight="1" x14ac:dyDescent="0.15">
      <c r="B73" s="130"/>
      <c r="C73" s="131"/>
      <c r="D73" s="221" t="s">
        <v>103</v>
      </c>
      <c r="E73" s="221"/>
      <c r="F73" s="131"/>
      <c r="G73" s="153" t="s">
        <v>13</v>
      </c>
      <c r="H73" s="131"/>
      <c r="I73" s="149" t="s">
        <v>299</v>
      </c>
      <c r="J73" s="134"/>
    </row>
    <row r="74" spans="2:10" x14ac:dyDescent="0.15">
      <c r="B74" s="119" t="str">
        <f t="shared" ref="B74:D89" si="6">B11</f>
        <v>Run1</v>
      </c>
      <c r="C74" s="185">
        <f t="shared" si="6"/>
        <v>0</v>
      </c>
      <c r="D74" s="120" t="str">
        <f t="shared" si="6"/>
        <v>JASO BC</v>
      </c>
      <c r="E74" s="186">
        <f>(I74-I74)/I74</f>
        <v>0</v>
      </c>
      <c r="F74" s="186"/>
      <c r="G74" s="187">
        <f>(FEcalc!F267*FEcalc!F$330+FEcalc!G267*FEcalc!G$330+FEcalc!H267*FEcalc!H$330+FEcalc!I267*FEcalc!I$330+FEcalc!J267*FEcalc!J$330+FEcalc!K267*FEcalc!K$330+FEcalc!L267*FEcalc!L$330+FEcalc!M267*FEcalc!M$330+FEcalc!F336*FEcalc!F$399+FEcalc!G336*FEcalc!G$399+FEcalc!H336*FEcalc!H$399+FEcalc!I336*FEcalc!I$399+FEcalc!J336*FEcalc!J$399+FEcalc!K336*FEcalc!K$399+FEcalc!L336*FEcalc!L$399+FEcalc!M336*FEcalc!M$399)/H$7/(D$4*1000)</f>
        <v>0.23254792469883709</v>
      </c>
      <c r="H74" s="120" t="s">
        <v>317</v>
      </c>
      <c r="I74" s="188">
        <f t="shared" ref="I74:I133" si="7">G74*H$5+H$6</f>
        <v>2.4839771596265998</v>
      </c>
      <c r="J74" s="121" t="s">
        <v>317</v>
      </c>
    </row>
    <row r="75" spans="2:10" x14ac:dyDescent="0.15">
      <c r="B75" s="138" t="str">
        <f t="shared" si="6"/>
        <v>Run2</v>
      </c>
      <c r="C75" s="151">
        <f t="shared" si="6"/>
        <v>0</v>
      </c>
      <c r="D75" s="139" t="str">
        <f t="shared" si="6"/>
        <v>GE108A</v>
      </c>
      <c r="E75" s="140">
        <f>(I74-I75)/I74</f>
        <v>2.0103395069603999E-2</v>
      </c>
      <c r="F75" s="141" t="s">
        <v>344</v>
      </c>
      <c r="G75" s="155">
        <f>(FEcalc!F268*FEcalc!F$330+FEcalc!G268*FEcalc!G$330+FEcalc!H268*FEcalc!H$330+FEcalc!I268*FEcalc!I$330+FEcalc!J268*FEcalc!J$330+FEcalc!K268*FEcalc!K$330+FEcalc!L268*FEcalc!L$330+FEcalc!M268*FEcalc!M$330+FEcalc!F337*FEcalc!F$399+FEcalc!G337*FEcalc!G$399+FEcalc!H337*FEcalc!H$399+FEcalc!I337*FEcalc!I$399+FEcalc!J337*FEcalc!J$399+FEcalc!K337*FEcalc!K$399+FEcalc!L337*FEcalc!L$399+FEcalc!M337*FEcalc!M$399)/H$7/(D$4*1000)</f>
        <v>0.21021502032323502</v>
      </c>
      <c r="H75" s="139" t="s">
        <v>317</v>
      </c>
      <c r="I75" s="142">
        <f t="shared" si="7"/>
        <v>2.4340407854427535</v>
      </c>
      <c r="J75" s="143" t="s">
        <v>317</v>
      </c>
    </row>
    <row r="76" spans="2:10" x14ac:dyDescent="0.15">
      <c r="B76" s="122" t="str">
        <f t="shared" si="6"/>
        <v>Run3</v>
      </c>
      <c r="C76" s="150">
        <f t="shared" si="6"/>
        <v>0</v>
      </c>
      <c r="D76" s="123" t="str">
        <f t="shared" si="6"/>
        <v>JASO BC</v>
      </c>
      <c r="E76" s="136">
        <f>(I74-I76)/I74</f>
        <v>1.4142501045450724E-3</v>
      </c>
      <c r="F76" s="136" t="s">
        <v>344</v>
      </c>
      <c r="G76" s="154">
        <f>(FEcalc!F269*FEcalc!F$330+FEcalc!G269*FEcalc!G$330+FEcalc!H269*FEcalc!H$330+FEcalc!I269*FEcalc!I$330+FEcalc!J269*FEcalc!J$330+FEcalc!K269*FEcalc!K$330+FEcalc!L269*FEcalc!L$330+FEcalc!M269*FEcalc!M$330+FEcalc!F338*FEcalc!F$399+FEcalc!G338*FEcalc!G$399+FEcalc!H338*FEcalc!H$399+FEcalc!I338*FEcalc!I$399+FEcalc!J338*FEcalc!J$399+FEcalc!K338*FEcalc!K$399+FEcalc!L338*FEcalc!L$399+FEcalc!M338*FEcalc!M$399)/H$7/(D$4*1000)</f>
        <v>0.2309768312472765</v>
      </c>
      <c r="H76" s="123" t="s">
        <v>317</v>
      </c>
      <c r="I76" s="137">
        <f t="shared" si="7"/>
        <v>2.4804641946689103</v>
      </c>
      <c r="J76" s="124" t="s">
        <v>317</v>
      </c>
    </row>
    <row r="77" spans="2:10" x14ac:dyDescent="0.15">
      <c r="B77" s="138" t="str">
        <f t="shared" si="6"/>
        <v>Run4</v>
      </c>
      <c r="C77" s="151">
        <f t="shared" si="6"/>
        <v>0</v>
      </c>
      <c r="D77" s="139" t="str">
        <f t="shared" si="6"/>
        <v>GE116</v>
      </c>
      <c r="E77" s="140">
        <f>(I76-I77)/I76</f>
        <v>1.7333108085275471E-2</v>
      </c>
      <c r="F77" s="141" t="s">
        <v>345</v>
      </c>
      <c r="G77" s="155">
        <f>(FEcalc!F270*FEcalc!F$330+FEcalc!G270*FEcalc!G$330+FEcalc!H270*FEcalc!H$330+FEcalc!I270*FEcalc!I$330+FEcalc!J270*FEcalc!J$330+FEcalc!K270*FEcalc!K$330+FEcalc!L270*FEcalc!L$330+FEcalc!M270*FEcalc!M$330+FEcalc!F339*FEcalc!F$399+FEcalc!G339*FEcalc!G$399+FEcalc!H339*FEcalc!H$399+FEcalc!I339*FEcalc!I$399+FEcalc!J339*FEcalc!J$399+FEcalc!K339*FEcalc!K$399+FEcalc!L339*FEcalc!L$399+FEcalc!M339*FEcalc!M$399)/H$7/(D$4*1000)</f>
        <v>0.21174867651210114</v>
      </c>
      <c r="H77" s="139" t="s">
        <v>317</v>
      </c>
      <c r="I77" s="142">
        <f t="shared" si="7"/>
        <v>2.4374700406810583</v>
      </c>
      <c r="J77" s="143" t="s">
        <v>317</v>
      </c>
    </row>
    <row r="78" spans="2:10" x14ac:dyDescent="0.15">
      <c r="B78" s="122" t="str">
        <f t="shared" si="6"/>
        <v>Run5</v>
      </c>
      <c r="C78" s="150">
        <f t="shared" si="6"/>
        <v>0</v>
      </c>
      <c r="D78" s="123" t="str">
        <f t="shared" si="6"/>
        <v>JASO BC</v>
      </c>
      <c r="E78" s="136" t="e">
        <f>(I76-I78)/I76</f>
        <v>#DIV/0!</v>
      </c>
      <c r="F78" s="136" t="s">
        <v>345</v>
      </c>
      <c r="G78" s="154" t="e">
        <f>(FEcalc!F271*FEcalc!F$330+FEcalc!G271*FEcalc!G$330+FEcalc!H271*FEcalc!H$330+FEcalc!I271*FEcalc!I$330+FEcalc!J271*FEcalc!J$330+FEcalc!K271*FEcalc!K$330+FEcalc!L271*FEcalc!L$330+FEcalc!M271*FEcalc!M$330+FEcalc!F340*FEcalc!F$399+FEcalc!G340*FEcalc!G$399+FEcalc!H340*FEcalc!H$399+FEcalc!I340*FEcalc!I$399+FEcalc!J340*FEcalc!J$399+FEcalc!K340*FEcalc!K$399+FEcalc!L340*FEcalc!L$399+FEcalc!M340*FEcalc!M$399)/H$7/(D$4*1000)</f>
        <v>#DIV/0!</v>
      </c>
      <c r="H78" s="123" t="s">
        <v>317</v>
      </c>
      <c r="I78" s="137" t="e">
        <f t="shared" si="7"/>
        <v>#DIV/0!</v>
      </c>
      <c r="J78" s="124" t="s">
        <v>317</v>
      </c>
    </row>
    <row r="79" spans="2:10" x14ac:dyDescent="0.15">
      <c r="B79" s="138" t="str">
        <f t="shared" si="6"/>
        <v>Run6</v>
      </c>
      <c r="C79" s="151">
        <f t="shared" si="6"/>
        <v>0</v>
      </c>
      <c r="D79" s="139">
        <f t="shared" si="6"/>
        <v>0</v>
      </c>
      <c r="E79" s="140" t="e">
        <f>(I78-I79)/I78</f>
        <v>#DIV/0!</v>
      </c>
      <c r="F79" s="141" t="s">
        <v>346</v>
      </c>
      <c r="G79" s="155" t="e">
        <f>(FEcalc!F272*FEcalc!F$330+FEcalc!G272*FEcalc!G$330+FEcalc!H272*FEcalc!H$330+FEcalc!I272*FEcalc!I$330+FEcalc!J272*FEcalc!J$330+FEcalc!K272*FEcalc!K$330+FEcalc!L272*FEcalc!L$330+FEcalc!M272*FEcalc!M$330+FEcalc!F341*FEcalc!F$399+FEcalc!G341*FEcalc!G$399+FEcalc!H341*FEcalc!H$399+FEcalc!I341*FEcalc!I$399+FEcalc!J341*FEcalc!J$399+FEcalc!K341*FEcalc!K$399+FEcalc!L341*FEcalc!L$399+FEcalc!M341*FEcalc!M$399)/H$7/(D$4*1000)</f>
        <v>#DIV/0!</v>
      </c>
      <c r="H79" s="139" t="s">
        <v>317</v>
      </c>
      <c r="I79" s="142" t="e">
        <f t="shared" si="7"/>
        <v>#DIV/0!</v>
      </c>
      <c r="J79" s="143" t="s">
        <v>317</v>
      </c>
    </row>
    <row r="80" spans="2:10" x14ac:dyDescent="0.15">
      <c r="B80" s="122" t="str">
        <f t="shared" si="6"/>
        <v>Run7</v>
      </c>
      <c r="C80" s="150">
        <f t="shared" si="6"/>
        <v>0</v>
      </c>
      <c r="D80" s="123" t="str">
        <f t="shared" si="6"/>
        <v>JASO BC</v>
      </c>
      <c r="E80" s="136" t="e">
        <f>(I78-I80)/I78</f>
        <v>#DIV/0!</v>
      </c>
      <c r="F80" s="136" t="s">
        <v>346</v>
      </c>
      <c r="G80" s="154" t="e">
        <f>(FEcalc!F273*FEcalc!F$330+FEcalc!G273*FEcalc!G$330+FEcalc!H273*FEcalc!H$330+FEcalc!I273*FEcalc!I$330+FEcalc!J273*FEcalc!J$330+FEcalc!K273*FEcalc!K$330+FEcalc!L273*FEcalc!L$330+FEcalc!M273*FEcalc!M$330+FEcalc!F342*FEcalc!F$399+FEcalc!G342*FEcalc!G$399+FEcalc!H342*FEcalc!H$399+FEcalc!I342*FEcalc!I$399+FEcalc!J342*FEcalc!J$399+FEcalc!K342*FEcalc!K$399+FEcalc!L342*FEcalc!L$399+FEcalc!M342*FEcalc!M$399)/H$7/(D$4*1000)</f>
        <v>#DIV/0!</v>
      </c>
      <c r="H80" s="123" t="s">
        <v>317</v>
      </c>
      <c r="I80" s="137" t="e">
        <f t="shared" si="7"/>
        <v>#DIV/0!</v>
      </c>
      <c r="J80" s="124" t="s">
        <v>317</v>
      </c>
    </row>
    <row r="81" spans="2:10" x14ac:dyDescent="0.15">
      <c r="B81" s="138" t="str">
        <f t="shared" si="6"/>
        <v>Run8</v>
      </c>
      <c r="C81" s="151">
        <f t="shared" si="6"/>
        <v>0</v>
      </c>
      <c r="D81" s="139">
        <f t="shared" si="6"/>
        <v>0</v>
      </c>
      <c r="E81" s="140" t="e">
        <f>(I80-I81)/I80</f>
        <v>#DIV/0!</v>
      </c>
      <c r="F81" s="141" t="s">
        <v>347</v>
      </c>
      <c r="G81" s="155" t="e">
        <f>(FEcalc!F274*FEcalc!F$330+FEcalc!G274*FEcalc!G$330+FEcalc!H274*FEcalc!H$330+FEcalc!I274*FEcalc!I$330+FEcalc!J274*FEcalc!J$330+FEcalc!K274*FEcalc!K$330+FEcalc!L274*FEcalc!L$330+FEcalc!M274*FEcalc!M$330+FEcalc!F343*FEcalc!F$399+FEcalc!G343*FEcalc!G$399+FEcalc!H343*FEcalc!H$399+FEcalc!I343*FEcalc!I$399+FEcalc!J343*FEcalc!J$399+FEcalc!K343*FEcalc!K$399+FEcalc!L343*FEcalc!L$399+FEcalc!M343*FEcalc!M$399)/H$7/(D$4*1000)</f>
        <v>#DIV/0!</v>
      </c>
      <c r="H81" s="139" t="s">
        <v>317</v>
      </c>
      <c r="I81" s="142" t="e">
        <f t="shared" si="7"/>
        <v>#DIV/0!</v>
      </c>
      <c r="J81" s="143" t="s">
        <v>317</v>
      </c>
    </row>
    <row r="82" spans="2:10" x14ac:dyDescent="0.15">
      <c r="B82" s="122" t="str">
        <f t="shared" si="6"/>
        <v>Run9</v>
      </c>
      <c r="C82" s="150">
        <f t="shared" si="6"/>
        <v>0</v>
      </c>
      <c r="D82" s="123" t="str">
        <f t="shared" si="6"/>
        <v>JASO BC</v>
      </c>
      <c r="E82" s="136" t="e">
        <f>(I80-I82)/I80</f>
        <v>#DIV/0!</v>
      </c>
      <c r="F82" s="136" t="s">
        <v>347</v>
      </c>
      <c r="G82" s="154" t="e">
        <f>(FEcalc!F275*FEcalc!F$330+FEcalc!G275*FEcalc!G$330+FEcalc!H275*FEcalc!H$330+FEcalc!I275*FEcalc!I$330+FEcalc!J275*FEcalc!J$330+FEcalc!K275*FEcalc!K$330+FEcalc!L275*FEcalc!L$330+FEcalc!M275*FEcalc!M$330+FEcalc!F344*FEcalc!F$399+FEcalc!G344*FEcalc!G$399+FEcalc!H344*FEcalc!H$399+FEcalc!I344*FEcalc!I$399+FEcalc!J344*FEcalc!J$399+FEcalc!K344*FEcalc!K$399+FEcalc!L344*FEcalc!L$399+FEcalc!M344*FEcalc!M$399)/H$7/(D$4*1000)</f>
        <v>#DIV/0!</v>
      </c>
      <c r="H82" s="123" t="s">
        <v>317</v>
      </c>
      <c r="I82" s="137" t="e">
        <f t="shared" si="7"/>
        <v>#DIV/0!</v>
      </c>
      <c r="J82" s="124" t="s">
        <v>317</v>
      </c>
    </row>
    <row r="83" spans="2:10" x14ac:dyDescent="0.15">
      <c r="B83" s="138" t="str">
        <f t="shared" si="6"/>
        <v>Run10</v>
      </c>
      <c r="C83" s="151">
        <f t="shared" si="6"/>
        <v>0</v>
      </c>
      <c r="D83" s="139">
        <f t="shared" si="6"/>
        <v>0</v>
      </c>
      <c r="E83" s="140" t="e">
        <f>(I82-I83)/I82</f>
        <v>#DIV/0!</v>
      </c>
      <c r="F83" s="141" t="s">
        <v>357</v>
      </c>
      <c r="G83" s="155" t="e">
        <f>(FEcalc!F276*FEcalc!F$330+FEcalc!G276*FEcalc!G$330+FEcalc!H276*FEcalc!H$330+FEcalc!I276*FEcalc!I$330+FEcalc!J276*FEcalc!J$330+FEcalc!K276*FEcalc!K$330+FEcalc!L276*FEcalc!L$330+FEcalc!M276*FEcalc!M$330+FEcalc!F345*FEcalc!F$399+FEcalc!G345*FEcalc!G$399+FEcalc!H345*FEcalc!H$399+FEcalc!I345*FEcalc!I$399+FEcalc!J345*FEcalc!J$399+FEcalc!K345*FEcalc!K$399+FEcalc!L345*FEcalc!L$399+FEcalc!M345*FEcalc!M$399)/H$7/(D$4*1000)</f>
        <v>#DIV/0!</v>
      </c>
      <c r="H83" s="139" t="s">
        <v>14</v>
      </c>
      <c r="I83" s="142" t="e">
        <f t="shared" si="7"/>
        <v>#DIV/0!</v>
      </c>
      <c r="J83" s="143" t="s">
        <v>14</v>
      </c>
    </row>
    <row r="84" spans="2:10" x14ac:dyDescent="0.15">
      <c r="B84" s="122" t="str">
        <f t="shared" si="6"/>
        <v>Run11</v>
      </c>
      <c r="C84" s="150">
        <f t="shared" si="6"/>
        <v>0</v>
      </c>
      <c r="D84" s="123" t="str">
        <f t="shared" si="6"/>
        <v>JASO BC</v>
      </c>
      <c r="E84" s="136" t="e">
        <f>(I82-I84)/I82</f>
        <v>#DIV/0!</v>
      </c>
      <c r="F84" s="136" t="s">
        <v>357</v>
      </c>
      <c r="G84" s="154" t="e">
        <f>(FEcalc!F277*FEcalc!F$330+FEcalc!G277*FEcalc!G$330+FEcalc!H277*FEcalc!H$330+FEcalc!I277*FEcalc!I$330+FEcalc!J277*FEcalc!J$330+FEcalc!K277*FEcalc!K$330+FEcalc!L277*FEcalc!L$330+FEcalc!M277*FEcalc!M$330+FEcalc!F346*FEcalc!F$399+FEcalc!G346*FEcalc!G$399+FEcalc!H346*FEcalc!H$399+FEcalc!I346*FEcalc!I$399+FEcalc!J346*FEcalc!J$399+FEcalc!K346*FEcalc!K$399+FEcalc!L346*FEcalc!L$399+FEcalc!M346*FEcalc!M$399)/H$7/(D$4*1000)</f>
        <v>#DIV/0!</v>
      </c>
      <c r="H84" s="123" t="s">
        <v>14</v>
      </c>
      <c r="I84" s="137" t="e">
        <f t="shared" si="7"/>
        <v>#DIV/0!</v>
      </c>
      <c r="J84" s="124" t="s">
        <v>14</v>
      </c>
    </row>
    <row r="85" spans="2:10" x14ac:dyDescent="0.15">
      <c r="B85" s="138" t="str">
        <f t="shared" si="6"/>
        <v>Run12</v>
      </c>
      <c r="C85" s="151">
        <f t="shared" si="6"/>
        <v>0</v>
      </c>
      <c r="D85" s="139">
        <f t="shared" si="6"/>
        <v>0</v>
      </c>
      <c r="E85" s="140" t="e">
        <f>(I84-I85)/I84</f>
        <v>#DIV/0!</v>
      </c>
      <c r="F85" s="141" t="s">
        <v>300</v>
      </c>
      <c r="G85" s="155" t="e">
        <f>(FEcalc!F278*FEcalc!F$330+FEcalc!G278*FEcalc!G$330+FEcalc!H278*FEcalc!H$330+FEcalc!I278*FEcalc!I$330+FEcalc!J278*FEcalc!J$330+FEcalc!K278*FEcalc!K$330+FEcalc!L278*FEcalc!L$330+FEcalc!M278*FEcalc!M$330+FEcalc!F347*FEcalc!F$399+FEcalc!G347*FEcalc!G$399+FEcalc!H347*FEcalc!H$399+FEcalc!I347*FEcalc!I$399+FEcalc!J347*FEcalc!J$399+FEcalc!K347*FEcalc!K$399+FEcalc!L347*FEcalc!L$399+FEcalc!M347*FEcalc!M$399)/H$7/(D$4*1000)</f>
        <v>#DIV/0!</v>
      </c>
      <c r="H85" s="139" t="s">
        <v>14</v>
      </c>
      <c r="I85" s="142" t="e">
        <f t="shared" si="7"/>
        <v>#DIV/0!</v>
      </c>
      <c r="J85" s="143" t="s">
        <v>14</v>
      </c>
    </row>
    <row r="86" spans="2:10" x14ac:dyDescent="0.15">
      <c r="B86" s="122" t="str">
        <f t="shared" si="6"/>
        <v>Run13</v>
      </c>
      <c r="C86" s="150">
        <f t="shared" si="6"/>
        <v>0</v>
      </c>
      <c r="D86" s="123" t="str">
        <f t="shared" si="6"/>
        <v>JASO BC</v>
      </c>
      <c r="E86" s="136" t="e">
        <f>(I84-I86)/I84</f>
        <v>#DIV/0!</v>
      </c>
      <c r="F86" s="136" t="s">
        <v>300</v>
      </c>
      <c r="G86" s="154" t="e">
        <f>(FEcalc!F279*FEcalc!F$330+FEcalc!G279*FEcalc!G$330+FEcalc!H279*FEcalc!H$330+FEcalc!I279*FEcalc!I$330+FEcalc!J279*FEcalc!J$330+FEcalc!K279*FEcalc!K$330+FEcalc!L279*FEcalc!L$330+FEcalc!M279*FEcalc!M$330+FEcalc!F348*FEcalc!F$399+FEcalc!G348*FEcalc!G$399+FEcalc!H348*FEcalc!H$399+FEcalc!I348*FEcalc!I$399+FEcalc!J348*FEcalc!J$399+FEcalc!K348*FEcalc!K$399+FEcalc!L348*FEcalc!L$399+FEcalc!M348*FEcalc!M$399)/H$7/(D$4*1000)</f>
        <v>#DIV/0!</v>
      </c>
      <c r="H86" s="123" t="s">
        <v>14</v>
      </c>
      <c r="I86" s="137" t="e">
        <f t="shared" si="7"/>
        <v>#DIV/0!</v>
      </c>
      <c r="J86" s="124" t="s">
        <v>14</v>
      </c>
    </row>
    <row r="87" spans="2:10" x14ac:dyDescent="0.15">
      <c r="B87" s="138" t="str">
        <f t="shared" si="6"/>
        <v>Run14</v>
      </c>
      <c r="C87" s="151">
        <f t="shared" si="6"/>
        <v>0</v>
      </c>
      <c r="D87" s="139">
        <f t="shared" si="6"/>
        <v>0</v>
      </c>
      <c r="E87" s="140" t="e">
        <f>(I86-I87)/I86</f>
        <v>#DIV/0!</v>
      </c>
      <c r="F87" s="141" t="s">
        <v>301</v>
      </c>
      <c r="G87" s="155" t="e">
        <f>(FEcalc!F280*FEcalc!F$330+FEcalc!G280*FEcalc!G$330+FEcalc!H280*FEcalc!H$330+FEcalc!I280*FEcalc!I$330+FEcalc!J280*FEcalc!J$330+FEcalc!K280*FEcalc!K$330+FEcalc!L280*FEcalc!L$330+FEcalc!M280*FEcalc!M$330+FEcalc!F349*FEcalc!F$399+FEcalc!G349*FEcalc!G$399+FEcalc!H349*FEcalc!H$399+FEcalc!I349*FEcalc!I$399+FEcalc!J349*FEcalc!J$399+FEcalc!K349*FEcalc!K$399+FEcalc!L349*FEcalc!L$399+FEcalc!M349*FEcalc!M$399)/H$7/(D$4*1000)</f>
        <v>#DIV/0!</v>
      </c>
      <c r="H87" s="139" t="s">
        <v>14</v>
      </c>
      <c r="I87" s="142" t="e">
        <f t="shared" si="7"/>
        <v>#DIV/0!</v>
      </c>
      <c r="J87" s="143" t="s">
        <v>14</v>
      </c>
    </row>
    <row r="88" spans="2:10" x14ac:dyDescent="0.15">
      <c r="B88" s="122" t="str">
        <f t="shared" si="6"/>
        <v>Run15</v>
      </c>
      <c r="C88" s="150">
        <f t="shared" si="6"/>
        <v>0</v>
      </c>
      <c r="D88" s="123" t="str">
        <f t="shared" si="6"/>
        <v>JASO BC</v>
      </c>
      <c r="E88" s="136" t="e">
        <f>(I86-I88)/I86</f>
        <v>#DIV/0!</v>
      </c>
      <c r="F88" s="136" t="s">
        <v>301</v>
      </c>
      <c r="G88" s="154" t="e">
        <f>(FEcalc!F281*FEcalc!F$330+FEcalc!G281*FEcalc!G$330+FEcalc!H281*FEcalc!H$330+FEcalc!I281*FEcalc!I$330+FEcalc!J281*FEcalc!J$330+FEcalc!K281*FEcalc!K$330+FEcalc!L281*FEcalc!L$330+FEcalc!M281*FEcalc!M$330+FEcalc!F350*FEcalc!F$399+FEcalc!G350*FEcalc!G$399+FEcalc!H350*FEcalc!H$399+FEcalc!I350*FEcalc!I$399+FEcalc!J350*FEcalc!J$399+FEcalc!K350*FEcalc!K$399+FEcalc!L350*FEcalc!L$399+FEcalc!M350*FEcalc!M$399)/H$7/(D$4*1000)</f>
        <v>#DIV/0!</v>
      </c>
      <c r="H88" s="123" t="s">
        <v>14</v>
      </c>
      <c r="I88" s="137" t="e">
        <f t="shared" si="7"/>
        <v>#DIV/0!</v>
      </c>
      <c r="J88" s="124" t="s">
        <v>14</v>
      </c>
    </row>
    <row r="89" spans="2:10" x14ac:dyDescent="0.15">
      <c r="B89" s="138" t="str">
        <f t="shared" si="6"/>
        <v>Run16</v>
      </c>
      <c r="C89" s="151">
        <f t="shared" si="6"/>
        <v>0</v>
      </c>
      <c r="D89" s="139">
        <f t="shared" si="6"/>
        <v>0</v>
      </c>
      <c r="E89" s="140" t="e">
        <f>(I88-I89)/I88</f>
        <v>#DIV/0!</v>
      </c>
      <c r="F89" s="141" t="s">
        <v>358</v>
      </c>
      <c r="G89" s="155" t="e">
        <f>(FEcalc!F282*FEcalc!F$330+FEcalc!G282*FEcalc!G$330+FEcalc!H282*FEcalc!H$330+FEcalc!I282*FEcalc!I$330+FEcalc!J282*FEcalc!J$330+FEcalc!K282*FEcalc!K$330+FEcalc!L282*FEcalc!L$330+FEcalc!M282*FEcalc!M$330+FEcalc!F351*FEcalc!F$399+FEcalc!G351*FEcalc!G$399+FEcalc!H351*FEcalc!H$399+FEcalc!I351*FEcalc!I$399+FEcalc!J351*FEcalc!J$399+FEcalc!K351*FEcalc!K$399+FEcalc!L351*FEcalc!L$399+FEcalc!M351*FEcalc!M$399)/H$7/(D$4*1000)</f>
        <v>#DIV/0!</v>
      </c>
      <c r="H89" s="139" t="s">
        <v>14</v>
      </c>
      <c r="I89" s="142" t="e">
        <f t="shared" si="7"/>
        <v>#DIV/0!</v>
      </c>
      <c r="J89" s="143" t="s">
        <v>14</v>
      </c>
    </row>
    <row r="90" spans="2:10" x14ac:dyDescent="0.15">
      <c r="B90" s="122" t="str">
        <f t="shared" ref="B90:D105" si="8">B27</f>
        <v>Run17</v>
      </c>
      <c r="C90" s="150">
        <f t="shared" si="8"/>
        <v>0</v>
      </c>
      <c r="D90" s="123" t="str">
        <f t="shared" si="8"/>
        <v>JASO BC</v>
      </c>
      <c r="E90" s="136" t="e">
        <f>(I88-I90)/I88</f>
        <v>#DIV/0!</v>
      </c>
      <c r="F90" s="136" t="s">
        <v>358</v>
      </c>
      <c r="G90" s="154" t="e">
        <f>(FEcalc!F283*FEcalc!F$330+FEcalc!G283*FEcalc!G$330+FEcalc!H283*FEcalc!H$330+FEcalc!I283*FEcalc!I$330+FEcalc!J283*FEcalc!J$330+FEcalc!K283*FEcalc!K$330+FEcalc!L283*FEcalc!L$330+FEcalc!M283*FEcalc!M$330+FEcalc!F352*FEcalc!F$399+FEcalc!G352*FEcalc!G$399+FEcalc!H352*FEcalc!H$399+FEcalc!I352*FEcalc!I$399+FEcalc!J352*FEcalc!J$399+FEcalc!K352*FEcalc!K$399+FEcalc!L352*FEcalc!L$399+FEcalc!M352*FEcalc!M$399)/H$7/(D$4*1000)</f>
        <v>#DIV/0!</v>
      </c>
      <c r="H90" s="123" t="s">
        <v>14</v>
      </c>
      <c r="I90" s="137" t="e">
        <f t="shared" si="7"/>
        <v>#DIV/0!</v>
      </c>
      <c r="J90" s="124" t="s">
        <v>14</v>
      </c>
    </row>
    <row r="91" spans="2:10" x14ac:dyDescent="0.15">
      <c r="B91" s="138" t="str">
        <f t="shared" si="8"/>
        <v>Run18</v>
      </c>
      <c r="C91" s="151">
        <f t="shared" si="8"/>
        <v>0</v>
      </c>
      <c r="D91" s="139">
        <f t="shared" si="8"/>
        <v>0</v>
      </c>
      <c r="E91" s="140" t="e">
        <f>(I90-I91)/I90</f>
        <v>#DIV/0!</v>
      </c>
      <c r="F91" s="141" t="s">
        <v>359</v>
      </c>
      <c r="G91" s="155" t="e">
        <f>(FEcalc!F284*FEcalc!F$330+FEcalc!G284*FEcalc!G$330+FEcalc!H284*FEcalc!H$330+FEcalc!I284*FEcalc!I$330+FEcalc!J284*FEcalc!J$330+FEcalc!K284*FEcalc!K$330+FEcalc!L284*FEcalc!L$330+FEcalc!M284*FEcalc!M$330+FEcalc!F353*FEcalc!F$399+FEcalc!G353*FEcalc!G$399+FEcalc!H353*FEcalc!H$399+FEcalc!I353*FEcalc!I$399+FEcalc!J353*FEcalc!J$399+FEcalc!K353*FEcalc!K$399+FEcalc!L353*FEcalc!L$399+FEcalc!M353*FEcalc!M$399)/H$7/(D$4*1000)</f>
        <v>#DIV/0!</v>
      </c>
      <c r="H91" s="139" t="s">
        <v>14</v>
      </c>
      <c r="I91" s="142" t="e">
        <f t="shared" si="7"/>
        <v>#DIV/0!</v>
      </c>
      <c r="J91" s="143" t="s">
        <v>14</v>
      </c>
    </row>
    <row r="92" spans="2:10" x14ac:dyDescent="0.15">
      <c r="B92" s="122" t="str">
        <f t="shared" si="8"/>
        <v>Run19</v>
      </c>
      <c r="C92" s="150">
        <f t="shared" si="8"/>
        <v>0</v>
      </c>
      <c r="D92" s="123" t="str">
        <f t="shared" si="8"/>
        <v>JASO BC</v>
      </c>
      <c r="E92" s="136" t="e">
        <f>(I90-I92)/I90</f>
        <v>#DIV/0!</v>
      </c>
      <c r="F92" s="136" t="s">
        <v>247</v>
      </c>
      <c r="G92" s="154" t="e">
        <f>(FEcalc!F285*FEcalc!F$330+FEcalc!G285*FEcalc!G$330+FEcalc!H285*FEcalc!H$330+FEcalc!I285*FEcalc!I$330+FEcalc!J285*FEcalc!J$330+FEcalc!K285*FEcalc!K$330+FEcalc!L285*FEcalc!L$330+FEcalc!M285*FEcalc!M$330+FEcalc!F354*FEcalc!F$399+FEcalc!G354*FEcalc!G$399+FEcalc!H354*FEcalc!H$399+FEcalc!I354*FEcalc!I$399+FEcalc!J354*FEcalc!J$399+FEcalc!K354*FEcalc!K$399+FEcalc!L354*FEcalc!L$399+FEcalc!M354*FEcalc!M$399)/H$7/(D$4*1000)</f>
        <v>#DIV/0!</v>
      </c>
      <c r="H92" s="123" t="s">
        <v>385</v>
      </c>
      <c r="I92" s="137" t="e">
        <f t="shared" si="7"/>
        <v>#DIV/0!</v>
      </c>
      <c r="J92" s="124" t="s">
        <v>385</v>
      </c>
    </row>
    <row r="93" spans="2:10" x14ac:dyDescent="0.15">
      <c r="B93" s="138" t="str">
        <f t="shared" si="8"/>
        <v>Run20</v>
      </c>
      <c r="C93" s="151">
        <f t="shared" si="8"/>
        <v>0</v>
      </c>
      <c r="D93" s="139">
        <f t="shared" si="8"/>
        <v>0</v>
      </c>
      <c r="E93" s="140" t="e">
        <f>(I92-I93)/I92</f>
        <v>#DIV/0!</v>
      </c>
      <c r="F93" s="141" t="s">
        <v>386</v>
      </c>
      <c r="G93" s="155" t="e">
        <f>(FEcalc!F286*FEcalc!F$330+FEcalc!G286*FEcalc!G$330+FEcalc!H286*FEcalc!H$330+FEcalc!I286*FEcalc!I$330+FEcalc!J286*FEcalc!J$330+FEcalc!K286*FEcalc!K$330+FEcalc!L286*FEcalc!L$330+FEcalc!M286*FEcalc!M$330+FEcalc!F355*FEcalc!F$399+FEcalc!G355*FEcalc!G$399+FEcalc!H355*FEcalc!H$399+FEcalc!I355*FEcalc!I$399+FEcalc!J355*FEcalc!J$399+FEcalc!K355*FEcalc!K$399+FEcalc!L355*FEcalc!L$399+FEcalc!M355*FEcalc!M$399)/H$7/(D$4*1000)</f>
        <v>#DIV/0!</v>
      </c>
      <c r="H93" s="139" t="s">
        <v>385</v>
      </c>
      <c r="I93" s="142" t="e">
        <f t="shared" si="7"/>
        <v>#DIV/0!</v>
      </c>
      <c r="J93" s="143" t="s">
        <v>385</v>
      </c>
    </row>
    <row r="94" spans="2:10" x14ac:dyDescent="0.15">
      <c r="B94" s="122" t="str">
        <f t="shared" si="8"/>
        <v>Run21</v>
      </c>
      <c r="C94" s="150">
        <f t="shared" si="8"/>
        <v>0</v>
      </c>
      <c r="D94" s="123" t="str">
        <f t="shared" si="8"/>
        <v>JASO BC</v>
      </c>
      <c r="E94" s="136" t="e">
        <f>(I92-I94)/I92</f>
        <v>#DIV/0!</v>
      </c>
      <c r="F94" s="136" t="s">
        <v>248</v>
      </c>
      <c r="G94" s="154" t="e">
        <f>(FEcalc!F287*FEcalc!F$330+FEcalc!G287*FEcalc!G$330+FEcalc!H287*FEcalc!H$330+FEcalc!I287*FEcalc!I$330+FEcalc!J287*FEcalc!J$330+FEcalc!K287*FEcalc!K$330+FEcalc!L287*FEcalc!L$330+FEcalc!M287*FEcalc!M$330+FEcalc!F356*FEcalc!F$399+FEcalc!G356*FEcalc!G$399+FEcalc!H356*FEcalc!H$399+FEcalc!I356*FEcalc!I$399+FEcalc!J356*FEcalc!J$399+FEcalc!K356*FEcalc!K$399+FEcalc!L356*FEcalc!L$399+FEcalc!M356*FEcalc!M$399)/H$7/(D$4*1000)</f>
        <v>#DIV/0!</v>
      </c>
      <c r="H94" s="123" t="s">
        <v>14</v>
      </c>
      <c r="I94" s="137" t="e">
        <f t="shared" si="7"/>
        <v>#DIV/0!</v>
      </c>
      <c r="J94" s="124" t="s">
        <v>14</v>
      </c>
    </row>
    <row r="95" spans="2:10" x14ac:dyDescent="0.15">
      <c r="B95" s="138" t="str">
        <f t="shared" si="8"/>
        <v>Run22</v>
      </c>
      <c r="C95" s="151">
        <f t="shared" si="8"/>
        <v>0</v>
      </c>
      <c r="D95" s="139">
        <f t="shared" si="8"/>
        <v>0</v>
      </c>
      <c r="E95" s="140" t="e">
        <f>(I94-I95)/I94</f>
        <v>#DIV/0!</v>
      </c>
      <c r="F95" s="141" t="s">
        <v>302</v>
      </c>
      <c r="G95" s="155" t="e">
        <f>(FEcalc!F288*FEcalc!F$330+FEcalc!G288*FEcalc!G$330+FEcalc!H288*FEcalc!H$330+FEcalc!I288*FEcalc!I$330+FEcalc!J288*FEcalc!J$330+FEcalc!K288*FEcalc!K$330+FEcalc!L288*FEcalc!L$330+FEcalc!M288*FEcalc!M$330+FEcalc!F357*FEcalc!F$399+FEcalc!G357*FEcalc!G$399+FEcalc!H357*FEcalc!H$399+FEcalc!I357*FEcalc!I$399+FEcalc!J357*FEcalc!J$399+FEcalc!K357*FEcalc!K$399+FEcalc!L357*FEcalc!L$399+FEcalc!M357*FEcalc!M$399)/H$7/(D$4*1000)</f>
        <v>#DIV/0!</v>
      </c>
      <c r="H95" s="139" t="s">
        <v>14</v>
      </c>
      <c r="I95" s="142" t="e">
        <f t="shared" si="7"/>
        <v>#DIV/0!</v>
      </c>
      <c r="J95" s="143" t="s">
        <v>14</v>
      </c>
    </row>
    <row r="96" spans="2:10" x14ac:dyDescent="0.15">
      <c r="B96" s="122" t="str">
        <f t="shared" si="8"/>
        <v>Run23</v>
      </c>
      <c r="C96" s="150">
        <f t="shared" si="8"/>
        <v>0</v>
      </c>
      <c r="D96" s="123" t="str">
        <f t="shared" si="8"/>
        <v>JASO BC</v>
      </c>
      <c r="E96" s="136" t="e">
        <f>(I94-I96)/I94</f>
        <v>#DIV/0!</v>
      </c>
      <c r="F96" s="136" t="s">
        <v>249</v>
      </c>
      <c r="G96" s="154" t="e">
        <f>(FEcalc!F289*FEcalc!F$330+FEcalc!G289*FEcalc!G$330+FEcalc!H289*FEcalc!H$330+FEcalc!I289*FEcalc!I$330+FEcalc!J289*FEcalc!J$330+FEcalc!K289*FEcalc!K$330+FEcalc!L289*FEcalc!L$330+FEcalc!M289*FEcalc!M$330+FEcalc!F358*FEcalc!F$399+FEcalc!G358*FEcalc!G$399+FEcalc!H358*FEcalc!H$399+FEcalc!I358*FEcalc!I$399+FEcalc!J358*FEcalc!J$399+FEcalc!K358*FEcalc!K$399+FEcalc!L358*FEcalc!L$399+FEcalc!M358*FEcalc!M$399)/H$7/(D$4*1000)</f>
        <v>#DIV/0!</v>
      </c>
      <c r="H96" s="123" t="s">
        <v>385</v>
      </c>
      <c r="I96" s="137" t="e">
        <f t="shared" si="7"/>
        <v>#DIV/0!</v>
      </c>
      <c r="J96" s="124" t="s">
        <v>385</v>
      </c>
    </row>
    <row r="97" spans="2:10" x14ac:dyDescent="0.15">
      <c r="B97" s="138" t="str">
        <f t="shared" si="8"/>
        <v>Run24</v>
      </c>
      <c r="C97" s="151">
        <f t="shared" si="8"/>
        <v>0</v>
      </c>
      <c r="D97" s="139">
        <f t="shared" si="8"/>
        <v>0</v>
      </c>
      <c r="E97" s="140" t="e">
        <f>(I96-I97)/I96</f>
        <v>#DIV/0!</v>
      </c>
      <c r="F97" s="141" t="s">
        <v>387</v>
      </c>
      <c r="G97" s="155" t="e">
        <f>(FEcalc!F290*FEcalc!F$330+FEcalc!G290*FEcalc!G$330+FEcalc!H290*FEcalc!H$330+FEcalc!I290*FEcalc!I$330+FEcalc!J290*FEcalc!J$330+FEcalc!K290*FEcalc!K$330+FEcalc!L290*FEcalc!L$330+FEcalc!M290*FEcalc!M$330+FEcalc!F359*FEcalc!F$399+FEcalc!G359*FEcalc!G$399+FEcalc!H359*FEcalc!H$399+FEcalc!I359*FEcalc!I$399+FEcalc!J359*FEcalc!J$399+FEcalc!K359*FEcalc!K$399+FEcalc!L359*FEcalc!L$399+FEcalc!M359*FEcalc!M$399)/H$7/(D$4*1000)</f>
        <v>#DIV/0!</v>
      </c>
      <c r="H97" s="139" t="s">
        <v>385</v>
      </c>
      <c r="I97" s="142" t="e">
        <f t="shared" si="7"/>
        <v>#DIV/0!</v>
      </c>
      <c r="J97" s="143" t="s">
        <v>385</v>
      </c>
    </row>
    <row r="98" spans="2:10" x14ac:dyDescent="0.15">
      <c r="B98" s="122" t="str">
        <f t="shared" si="8"/>
        <v>Run25</v>
      </c>
      <c r="C98" s="150">
        <f t="shared" si="8"/>
        <v>0</v>
      </c>
      <c r="D98" s="123" t="str">
        <f t="shared" si="8"/>
        <v>JASO BC</v>
      </c>
      <c r="E98" s="136" t="e">
        <f>(I96-I98)/I96</f>
        <v>#DIV/0!</v>
      </c>
      <c r="F98" s="136" t="s">
        <v>250</v>
      </c>
      <c r="G98" s="154" t="e">
        <f>(FEcalc!F291*FEcalc!F$330+FEcalc!G291*FEcalc!G$330+FEcalc!H291*FEcalc!H$330+FEcalc!I291*FEcalc!I$330+FEcalc!J291*FEcalc!J$330+FEcalc!K291*FEcalc!K$330+FEcalc!L291*FEcalc!L$330+FEcalc!M291*FEcalc!M$330+FEcalc!F360*FEcalc!F$399+FEcalc!G360*FEcalc!G$399+FEcalc!H360*FEcalc!H$399+FEcalc!I360*FEcalc!I$399+FEcalc!J360*FEcalc!J$399+FEcalc!K360*FEcalc!K$399+FEcalc!L360*FEcalc!L$399+FEcalc!M360*FEcalc!M$399)/H$7/(D$4*1000)</f>
        <v>#DIV/0!</v>
      </c>
      <c r="H98" s="123" t="s">
        <v>385</v>
      </c>
      <c r="I98" s="137" t="e">
        <f t="shared" si="7"/>
        <v>#DIV/0!</v>
      </c>
      <c r="J98" s="124" t="s">
        <v>385</v>
      </c>
    </row>
    <row r="99" spans="2:10" x14ac:dyDescent="0.15">
      <c r="B99" s="138" t="str">
        <f t="shared" si="8"/>
        <v>Run26</v>
      </c>
      <c r="C99" s="151">
        <f t="shared" si="8"/>
        <v>0</v>
      </c>
      <c r="D99" s="139">
        <f t="shared" si="8"/>
        <v>0</v>
      </c>
      <c r="E99" s="140" t="e">
        <f>(I98-I99)/I98</f>
        <v>#DIV/0!</v>
      </c>
      <c r="F99" s="141" t="s">
        <v>388</v>
      </c>
      <c r="G99" s="155" t="e">
        <f>(FEcalc!F292*FEcalc!F$330+FEcalc!G292*FEcalc!G$330+FEcalc!H292*FEcalc!H$330+FEcalc!I292*FEcalc!I$330+FEcalc!J292*FEcalc!J$330+FEcalc!K292*FEcalc!K$330+FEcalc!L292*FEcalc!L$330+FEcalc!M292*FEcalc!M$330+FEcalc!F361*FEcalc!F$399+FEcalc!G361*FEcalc!G$399+FEcalc!H361*FEcalc!H$399+FEcalc!I361*FEcalc!I$399+FEcalc!J361*FEcalc!J$399+FEcalc!K361*FEcalc!K$399+FEcalc!L361*FEcalc!L$399+FEcalc!M361*FEcalc!M$399)/H$7/(D$4*1000)</f>
        <v>#DIV/0!</v>
      </c>
      <c r="H99" s="139" t="s">
        <v>14</v>
      </c>
      <c r="I99" s="142" t="e">
        <f t="shared" si="7"/>
        <v>#DIV/0!</v>
      </c>
      <c r="J99" s="143" t="s">
        <v>14</v>
      </c>
    </row>
    <row r="100" spans="2:10" x14ac:dyDescent="0.15">
      <c r="B100" s="122" t="str">
        <f t="shared" si="8"/>
        <v>Run27</v>
      </c>
      <c r="C100" s="150">
        <f t="shared" si="8"/>
        <v>0</v>
      </c>
      <c r="D100" s="123" t="str">
        <f t="shared" si="8"/>
        <v>JASO BC</v>
      </c>
      <c r="E100" s="136" t="e">
        <f>(I98-I100)/I98</f>
        <v>#DIV/0!</v>
      </c>
      <c r="F100" s="136" t="s">
        <v>251</v>
      </c>
      <c r="G100" s="154" t="e">
        <f>(FEcalc!F293*FEcalc!F$330+FEcalc!G293*FEcalc!G$330+FEcalc!H293*FEcalc!H$330+FEcalc!I293*FEcalc!I$330+FEcalc!J293*FEcalc!J$330+FEcalc!K293*FEcalc!K$330+FEcalc!L293*FEcalc!L$330+FEcalc!M293*FEcalc!M$330+FEcalc!F362*FEcalc!F$399+FEcalc!G362*FEcalc!G$399+FEcalc!H362*FEcalc!H$399+FEcalc!I362*FEcalc!I$399+FEcalc!J362*FEcalc!J$399+FEcalc!K362*FEcalc!K$399+FEcalc!L362*FEcalc!L$399+FEcalc!M362*FEcalc!M$399)/H$7/(D$4*1000)</f>
        <v>#DIV/0!</v>
      </c>
      <c r="H100" s="123" t="s">
        <v>14</v>
      </c>
      <c r="I100" s="137" t="e">
        <f t="shared" si="7"/>
        <v>#DIV/0!</v>
      </c>
      <c r="J100" s="124" t="s">
        <v>14</v>
      </c>
    </row>
    <row r="101" spans="2:10" x14ac:dyDescent="0.15">
      <c r="B101" s="138" t="str">
        <f t="shared" si="8"/>
        <v>Run28</v>
      </c>
      <c r="C101" s="151">
        <f t="shared" si="8"/>
        <v>0</v>
      </c>
      <c r="D101" s="139">
        <f t="shared" si="8"/>
        <v>0</v>
      </c>
      <c r="E101" s="140" t="e">
        <f>(I100-I101)/I100</f>
        <v>#DIV/0!</v>
      </c>
      <c r="F101" s="141" t="s">
        <v>303</v>
      </c>
      <c r="G101" s="155" t="e">
        <f>(FEcalc!F294*FEcalc!F$330+FEcalc!G294*FEcalc!G$330+FEcalc!H294*FEcalc!H$330+FEcalc!I294*FEcalc!I$330+FEcalc!J294*FEcalc!J$330+FEcalc!K294*FEcalc!K$330+FEcalc!L294*FEcalc!L$330+FEcalc!M294*FEcalc!M$330+FEcalc!F363*FEcalc!F$399+FEcalc!G363*FEcalc!G$399+FEcalc!H363*FEcalc!H$399+FEcalc!I363*FEcalc!I$399+FEcalc!J363*FEcalc!J$399+FEcalc!K363*FEcalc!K$399+FEcalc!L363*FEcalc!L$399+FEcalc!M363*FEcalc!M$399)/H$7/(D$4*1000)</f>
        <v>#DIV/0!</v>
      </c>
      <c r="H101" s="139" t="s">
        <v>14</v>
      </c>
      <c r="I101" s="142" t="e">
        <f t="shared" si="7"/>
        <v>#DIV/0!</v>
      </c>
      <c r="J101" s="143" t="s">
        <v>14</v>
      </c>
    </row>
    <row r="102" spans="2:10" x14ac:dyDescent="0.15">
      <c r="B102" s="122" t="str">
        <f t="shared" si="8"/>
        <v>Run29</v>
      </c>
      <c r="C102" s="150">
        <f t="shared" si="8"/>
        <v>0</v>
      </c>
      <c r="D102" s="123" t="str">
        <f t="shared" si="8"/>
        <v>JASO BC</v>
      </c>
      <c r="E102" s="136" t="e">
        <f>(I100-I102)/I100</f>
        <v>#DIV/0!</v>
      </c>
      <c r="F102" s="136" t="s">
        <v>252</v>
      </c>
      <c r="G102" s="154" t="e">
        <f>(FEcalc!F295*FEcalc!F$330+FEcalc!G295*FEcalc!G$330+FEcalc!H295*FEcalc!H$330+FEcalc!I295*FEcalc!I$330+FEcalc!J295*FEcalc!J$330+FEcalc!K295*FEcalc!K$330+FEcalc!L295*FEcalc!L$330+FEcalc!M295*FEcalc!M$330+FEcalc!F364*FEcalc!F$399+FEcalc!G364*FEcalc!G$399+FEcalc!H364*FEcalc!H$399+FEcalc!I364*FEcalc!I$399+FEcalc!J364*FEcalc!J$399+FEcalc!K364*FEcalc!K$399+FEcalc!L364*FEcalc!L$399+FEcalc!M364*FEcalc!M$399)/H$7/(D$4*1000)</f>
        <v>#DIV/0!</v>
      </c>
      <c r="H102" s="123" t="s">
        <v>14</v>
      </c>
      <c r="I102" s="137" t="e">
        <f t="shared" si="7"/>
        <v>#DIV/0!</v>
      </c>
      <c r="J102" s="124" t="s">
        <v>14</v>
      </c>
    </row>
    <row r="103" spans="2:10" x14ac:dyDescent="0.15">
      <c r="B103" s="138" t="str">
        <f t="shared" si="8"/>
        <v>Run30</v>
      </c>
      <c r="C103" s="151">
        <f t="shared" si="8"/>
        <v>0</v>
      </c>
      <c r="D103" s="139">
        <f t="shared" si="8"/>
        <v>0</v>
      </c>
      <c r="E103" s="140" t="e">
        <f>(I102-I103)/I102</f>
        <v>#DIV/0!</v>
      </c>
      <c r="F103" s="141" t="s">
        <v>384</v>
      </c>
      <c r="G103" s="155" t="e">
        <f>(FEcalc!F296*FEcalc!F$330+FEcalc!G296*FEcalc!G$330+FEcalc!H296*FEcalc!H$330+FEcalc!I296*FEcalc!I$330+FEcalc!J296*FEcalc!J$330+FEcalc!K296*FEcalc!K$330+FEcalc!L296*FEcalc!L$330+FEcalc!M296*FEcalc!M$330+FEcalc!F365*FEcalc!F$399+FEcalc!G365*FEcalc!G$399+FEcalc!H365*FEcalc!H$399+FEcalc!I365*FEcalc!I$399+FEcalc!J365*FEcalc!J$399+FEcalc!K365*FEcalc!K$399+FEcalc!L365*FEcalc!L$399+FEcalc!M365*FEcalc!M$399)/H$7/(D$4*1000)</f>
        <v>#DIV/0!</v>
      </c>
      <c r="H103" s="139" t="s">
        <v>14</v>
      </c>
      <c r="I103" s="142" t="e">
        <f t="shared" si="7"/>
        <v>#DIV/0!</v>
      </c>
      <c r="J103" s="143" t="s">
        <v>14</v>
      </c>
    </row>
    <row r="104" spans="2:10" x14ac:dyDescent="0.15">
      <c r="B104" s="122" t="str">
        <f t="shared" si="8"/>
        <v>Run31</v>
      </c>
      <c r="C104" s="150">
        <f t="shared" si="8"/>
        <v>0</v>
      </c>
      <c r="D104" s="123" t="str">
        <f t="shared" si="8"/>
        <v>JASO BC</v>
      </c>
      <c r="E104" s="136" t="e">
        <f>(I102-I104)/I102</f>
        <v>#DIV/0!</v>
      </c>
      <c r="F104" s="136" t="s">
        <v>253</v>
      </c>
      <c r="G104" s="154" t="e">
        <f>(FEcalc!F297*FEcalc!F$330+FEcalc!G297*FEcalc!G$330+FEcalc!H297*FEcalc!H$330+FEcalc!I297*FEcalc!I$330+FEcalc!J297*FEcalc!J$330+FEcalc!K297*FEcalc!K$330+FEcalc!L297*FEcalc!L$330+FEcalc!M297*FEcalc!M$330+FEcalc!F366*FEcalc!F$399+FEcalc!G366*FEcalc!G$399+FEcalc!H366*FEcalc!H$399+FEcalc!I366*FEcalc!I$399+FEcalc!J366*FEcalc!J$399+FEcalc!K366*FEcalc!K$399+FEcalc!L366*FEcalc!L$399+FEcalc!M366*FEcalc!M$399)/H$7/(D$4*1000)</f>
        <v>#DIV/0!</v>
      </c>
      <c r="H104" s="123" t="s">
        <v>14</v>
      </c>
      <c r="I104" s="137" t="e">
        <f t="shared" si="7"/>
        <v>#DIV/0!</v>
      </c>
      <c r="J104" s="124" t="s">
        <v>14</v>
      </c>
    </row>
    <row r="105" spans="2:10" x14ac:dyDescent="0.15">
      <c r="B105" s="138" t="str">
        <f t="shared" si="8"/>
        <v>Run32</v>
      </c>
      <c r="C105" s="151">
        <f t="shared" si="8"/>
        <v>0</v>
      </c>
      <c r="D105" s="139">
        <f t="shared" si="8"/>
        <v>0</v>
      </c>
      <c r="E105" s="140" t="e">
        <f>(I104-I105)/I104</f>
        <v>#DIV/0!</v>
      </c>
      <c r="F105" s="141" t="s">
        <v>304</v>
      </c>
      <c r="G105" s="155" t="e">
        <f>(FEcalc!F298*FEcalc!F$330+FEcalc!G298*FEcalc!G$330+FEcalc!H298*FEcalc!H$330+FEcalc!I298*FEcalc!I$330+FEcalc!J298*FEcalc!J$330+FEcalc!K298*FEcalc!K$330+FEcalc!L298*FEcalc!L$330+FEcalc!M298*FEcalc!M$330+FEcalc!F367*FEcalc!F$399+FEcalc!G367*FEcalc!G$399+FEcalc!H367*FEcalc!H$399+FEcalc!I367*FEcalc!I$399+FEcalc!J367*FEcalc!J$399+FEcalc!K367*FEcalc!K$399+FEcalc!L367*FEcalc!L$399+FEcalc!M367*FEcalc!M$399)/H$7/(D$4*1000)</f>
        <v>#DIV/0!</v>
      </c>
      <c r="H105" s="139" t="s">
        <v>14</v>
      </c>
      <c r="I105" s="142" t="e">
        <f t="shared" si="7"/>
        <v>#DIV/0!</v>
      </c>
      <c r="J105" s="143" t="s">
        <v>14</v>
      </c>
    </row>
    <row r="106" spans="2:10" x14ac:dyDescent="0.15">
      <c r="B106" s="122" t="str">
        <f t="shared" ref="B106:D121" si="9">B43</f>
        <v>Run33</v>
      </c>
      <c r="C106" s="150">
        <f t="shared" si="9"/>
        <v>0</v>
      </c>
      <c r="D106" s="123" t="str">
        <f t="shared" si="9"/>
        <v>JASO BC</v>
      </c>
      <c r="E106" s="136" t="e">
        <f>(I104-I106)/I104</f>
        <v>#DIV/0!</v>
      </c>
      <c r="F106" s="136" t="s">
        <v>254</v>
      </c>
      <c r="G106" s="154" t="e">
        <f>(FEcalc!F299*FEcalc!F$330+FEcalc!G299*FEcalc!G$330+FEcalc!H299*FEcalc!H$330+FEcalc!I299*FEcalc!I$330+FEcalc!J299*FEcalc!J$330+FEcalc!K299*FEcalc!K$330+FEcalc!L299*FEcalc!L$330+FEcalc!M299*FEcalc!M$330+FEcalc!F368*FEcalc!F$399+FEcalc!G368*FEcalc!G$399+FEcalc!H368*FEcalc!H$399+FEcalc!I368*FEcalc!I$399+FEcalc!J368*FEcalc!J$399+FEcalc!K368*FEcalc!K$399+FEcalc!L368*FEcalc!L$399+FEcalc!M368*FEcalc!M$399)/H$7/(D$4*1000)</f>
        <v>#DIV/0!</v>
      </c>
      <c r="H106" s="123" t="s">
        <v>14</v>
      </c>
      <c r="I106" s="137" t="e">
        <f t="shared" si="7"/>
        <v>#DIV/0!</v>
      </c>
      <c r="J106" s="124" t="s">
        <v>14</v>
      </c>
    </row>
    <row r="107" spans="2:10" x14ac:dyDescent="0.15">
      <c r="B107" s="138" t="str">
        <f t="shared" si="9"/>
        <v>Run34</v>
      </c>
      <c r="C107" s="151">
        <f t="shared" si="9"/>
        <v>0</v>
      </c>
      <c r="D107" s="139">
        <f t="shared" si="9"/>
        <v>0</v>
      </c>
      <c r="E107" s="140" t="e">
        <f>(I106-I107)/I106</f>
        <v>#DIV/0!</v>
      </c>
      <c r="F107" s="141" t="s">
        <v>360</v>
      </c>
      <c r="G107" s="155" t="e">
        <f>(FEcalc!F300*FEcalc!F$330+FEcalc!G300*FEcalc!G$330+FEcalc!H300*FEcalc!H$330+FEcalc!I300*FEcalc!I$330+FEcalc!J300*FEcalc!J$330+FEcalc!K300*FEcalc!K$330+FEcalc!L300*FEcalc!L$330+FEcalc!M300*FEcalc!M$330+FEcalc!F369*FEcalc!F$399+FEcalc!G369*FEcalc!G$399+FEcalc!H369*FEcalc!H$399+FEcalc!I369*FEcalc!I$399+FEcalc!J369*FEcalc!J$399+FEcalc!K369*FEcalc!K$399+FEcalc!L369*FEcalc!L$399+FEcalc!M369*FEcalc!M$399)/H$7/(D$4*1000)</f>
        <v>#DIV/0!</v>
      </c>
      <c r="H107" s="139" t="s">
        <v>14</v>
      </c>
      <c r="I107" s="142" t="e">
        <f t="shared" si="7"/>
        <v>#DIV/0!</v>
      </c>
      <c r="J107" s="143" t="s">
        <v>14</v>
      </c>
    </row>
    <row r="108" spans="2:10" x14ac:dyDescent="0.15">
      <c r="B108" s="122" t="str">
        <f t="shared" si="9"/>
        <v>Run35</v>
      </c>
      <c r="C108" s="150">
        <f t="shared" si="9"/>
        <v>0</v>
      </c>
      <c r="D108" s="123" t="str">
        <f t="shared" si="9"/>
        <v>JASO BC</v>
      </c>
      <c r="E108" s="136" t="e">
        <f>(I106-I108)/I106</f>
        <v>#DIV/0!</v>
      </c>
      <c r="F108" s="136" t="s">
        <v>255</v>
      </c>
      <c r="G108" s="154" t="e">
        <f>(FEcalc!F301*FEcalc!F$330+FEcalc!G301*FEcalc!G$330+FEcalc!H301*FEcalc!H$330+FEcalc!I301*FEcalc!I$330+FEcalc!J301*FEcalc!J$330+FEcalc!K301*FEcalc!K$330+FEcalc!L301*FEcalc!L$330+FEcalc!M301*FEcalc!M$330+FEcalc!F370*FEcalc!F$399+FEcalc!G370*FEcalc!G$399+FEcalc!H370*FEcalc!H$399+FEcalc!I370*FEcalc!I$399+FEcalc!J370*FEcalc!J$399+FEcalc!K370*FEcalc!K$399+FEcalc!L370*FEcalc!L$399+FEcalc!M370*FEcalc!M$399)/H$7/(D$4*1000)</f>
        <v>#DIV/0!</v>
      </c>
      <c r="H108" s="123" t="s">
        <v>14</v>
      </c>
      <c r="I108" s="137" t="e">
        <f t="shared" si="7"/>
        <v>#DIV/0!</v>
      </c>
      <c r="J108" s="124" t="s">
        <v>14</v>
      </c>
    </row>
    <row r="109" spans="2:10" x14ac:dyDescent="0.15">
      <c r="B109" s="138" t="str">
        <f t="shared" si="9"/>
        <v>Run36</v>
      </c>
      <c r="C109" s="151">
        <f t="shared" si="9"/>
        <v>0</v>
      </c>
      <c r="D109" s="139">
        <f t="shared" si="9"/>
        <v>0</v>
      </c>
      <c r="E109" s="140" t="e">
        <f>(I108-I109)/I108</f>
        <v>#DIV/0!</v>
      </c>
      <c r="F109" s="141" t="s">
        <v>305</v>
      </c>
      <c r="G109" s="155" t="e">
        <f>(FEcalc!F302*FEcalc!F$330+FEcalc!G302*FEcalc!G$330+FEcalc!H302*FEcalc!H$330+FEcalc!I302*FEcalc!I$330+FEcalc!J302*FEcalc!J$330+FEcalc!K302*FEcalc!K$330+FEcalc!L302*FEcalc!L$330+FEcalc!M302*FEcalc!M$330+FEcalc!F371*FEcalc!F$399+FEcalc!G371*FEcalc!G$399+FEcalc!H371*FEcalc!H$399+FEcalc!I371*FEcalc!I$399+FEcalc!J371*FEcalc!J$399+FEcalc!K371*FEcalc!K$399+FEcalc!L371*FEcalc!L$399+FEcalc!M371*FEcalc!M$399)/H$7/(D$4*1000)</f>
        <v>#DIV/0!</v>
      </c>
      <c r="H109" s="139" t="s">
        <v>14</v>
      </c>
      <c r="I109" s="142" t="e">
        <f t="shared" si="7"/>
        <v>#DIV/0!</v>
      </c>
      <c r="J109" s="143" t="s">
        <v>14</v>
      </c>
    </row>
    <row r="110" spans="2:10" x14ac:dyDescent="0.15">
      <c r="B110" s="122" t="str">
        <f t="shared" si="9"/>
        <v>Run37</v>
      </c>
      <c r="C110" s="150">
        <f t="shared" si="9"/>
        <v>0</v>
      </c>
      <c r="D110" s="123" t="str">
        <f t="shared" si="9"/>
        <v>JASO BC</v>
      </c>
      <c r="E110" s="136" t="e">
        <f>(I108-I110)/I108</f>
        <v>#DIV/0!</v>
      </c>
      <c r="F110" s="136" t="s">
        <v>256</v>
      </c>
      <c r="G110" s="154" t="e">
        <f>(FEcalc!F303*FEcalc!F$330+FEcalc!G303*FEcalc!G$330+FEcalc!H303*FEcalc!H$330+FEcalc!I303*FEcalc!I$330+FEcalc!J303*FEcalc!J$330+FEcalc!K303*FEcalc!K$330+FEcalc!L303*FEcalc!L$330+FEcalc!M303*FEcalc!M$330+FEcalc!F372*FEcalc!F$399+FEcalc!G372*FEcalc!G$399+FEcalc!H372*FEcalc!H$399+FEcalc!I372*FEcalc!I$399+FEcalc!J372*FEcalc!J$399+FEcalc!K372*FEcalc!K$399+FEcalc!L372*FEcalc!L$399+FEcalc!M372*FEcalc!M$399)/H$7/(D$4*1000)</f>
        <v>#DIV/0!</v>
      </c>
      <c r="H110" s="123" t="s">
        <v>14</v>
      </c>
      <c r="I110" s="137" t="e">
        <f t="shared" si="7"/>
        <v>#DIV/0!</v>
      </c>
      <c r="J110" s="124" t="s">
        <v>14</v>
      </c>
    </row>
    <row r="111" spans="2:10" x14ac:dyDescent="0.15">
      <c r="B111" s="138" t="str">
        <f t="shared" si="9"/>
        <v>Run38</v>
      </c>
      <c r="C111" s="151">
        <f t="shared" si="9"/>
        <v>0</v>
      </c>
      <c r="D111" s="139">
        <f t="shared" si="9"/>
        <v>0</v>
      </c>
      <c r="E111" s="140" t="e">
        <f>(I110-I111)/I110</f>
        <v>#DIV/0!</v>
      </c>
      <c r="F111" s="141" t="s">
        <v>306</v>
      </c>
      <c r="G111" s="155" t="e">
        <f>(FEcalc!F304*FEcalc!F$330+FEcalc!G304*FEcalc!G$330+FEcalc!H304*FEcalc!H$330+FEcalc!I304*FEcalc!I$330+FEcalc!J304*FEcalc!J$330+FEcalc!K304*FEcalc!K$330+FEcalc!L304*FEcalc!L$330+FEcalc!M304*FEcalc!M$330+FEcalc!F373*FEcalc!F$399+FEcalc!G373*FEcalc!G$399+FEcalc!H373*FEcalc!H$399+FEcalc!I373*FEcalc!I$399+FEcalc!J373*FEcalc!J$399+FEcalc!K373*FEcalc!K$399+FEcalc!L373*FEcalc!L$399+FEcalc!M373*FEcalc!M$399)/H$7/(D$4*1000)</f>
        <v>#DIV/0!</v>
      </c>
      <c r="H111" s="139" t="s">
        <v>14</v>
      </c>
      <c r="I111" s="142" t="e">
        <f t="shared" si="7"/>
        <v>#DIV/0!</v>
      </c>
      <c r="J111" s="143" t="s">
        <v>14</v>
      </c>
    </row>
    <row r="112" spans="2:10" x14ac:dyDescent="0.15">
      <c r="B112" s="122" t="str">
        <f t="shared" si="9"/>
        <v>Run39</v>
      </c>
      <c r="C112" s="150">
        <f t="shared" si="9"/>
        <v>0</v>
      </c>
      <c r="D112" s="123" t="str">
        <f t="shared" si="9"/>
        <v>JASO BC</v>
      </c>
      <c r="E112" s="136" t="e">
        <f>(I110-I112)/I110</f>
        <v>#DIV/0!</v>
      </c>
      <c r="F112" s="136" t="s">
        <v>257</v>
      </c>
      <c r="G112" s="154" t="e">
        <f>(FEcalc!F305*FEcalc!F$330+FEcalc!G305*FEcalc!G$330+FEcalc!H305*FEcalc!H$330+FEcalc!I305*FEcalc!I$330+FEcalc!J305*FEcalc!J$330+FEcalc!K305*FEcalc!K$330+FEcalc!L305*FEcalc!L$330+FEcalc!M305*FEcalc!M$330+FEcalc!F374*FEcalc!F$399+FEcalc!G374*FEcalc!G$399+FEcalc!H374*FEcalc!H$399+FEcalc!I374*FEcalc!I$399+FEcalc!J374*FEcalc!J$399+FEcalc!K374*FEcalc!K$399+FEcalc!L374*FEcalc!L$399+FEcalc!M374*FEcalc!M$399)/H$7/(D$4*1000)</f>
        <v>#DIV/0!</v>
      </c>
      <c r="H112" s="123" t="s">
        <v>14</v>
      </c>
      <c r="I112" s="137" t="e">
        <f t="shared" si="7"/>
        <v>#DIV/0!</v>
      </c>
      <c r="J112" s="124" t="s">
        <v>14</v>
      </c>
    </row>
    <row r="113" spans="2:10" x14ac:dyDescent="0.15">
      <c r="B113" s="138" t="str">
        <f t="shared" si="9"/>
        <v>Run40</v>
      </c>
      <c r="C113" s="151">
        <f t="shared" si="9"/>
        <v>0</v>
      </c>
      <c r="D113" s="139">
        <f t="shared" si="9"/>
        <v>0</v>
      </c>
      <c r="E113" s="140" t="e">
        <f>(I112-I113)/I112</f>
        <v>#DIV/0!</v>
      </c>
      <c r="F113" s="141" t="s">
        <v>307</v>
      </c>
      <c r="G113" s="155" t="e">
        <f>(FEcalc!F306*FEcalc!F$330+FEcalc!G306*FEcalc!G$330+FEcalc!H306*FEcalc!H$330+FEcalc!I306*FEcalc!I$330+FEcalc!J306*FEcalc!J$330+FEcalc!K306*FEcalc!K$330+FEcalc!L306*FEcalc!L$330+FEcalc!M306*FEcalc!M$330+FEcalc!F375*FEcalc!F$399+FEcalc!G375*FEcalc!G$399+FEcalc!H375*FEcalc!H$399+FEcalc!I375*FEcalc!I$399+FEcalc!J375*FEcalc!J$399+FEcalc!K375*FEcalc!K$399+FEcalc!L375*FEcalc!L$399+FEcalc!M375*FEcalc!M$399)/H$7/(D$4*1000)</f>
        <v>#DIV/0!</v>
      </c>
      <c r="H113" s="139" t="s">
        <v>14</v>
      </c>
      <c r="I113" s="142" t="e">
        <f t="shared" si="7"/>
        <v>#DIV/0!</v>
      </c>
      <c r="J113" s="143" t="s">
        <v>14</v>
      </c>
    </row>
    <row r="114" spans="2:10" x14ac:dyDescent="0.15">
      <c r="B114" s="122" t="str">
        <f t="shared" si="9"/>
        <v>Run41</v>
      </c>
      <c r="C114" s="150">
        <f t="shared" si="9"/>
        <v>0</v>
      </c>
      <c r="D114" s="123" t="str">
        <f t="shared" si="9"/>
        <v>JASO BC</v>
      </c>
      <c r="E114" s="136" t="e">
        <f>(I112-I114)/I112</f>
        <v>#DIV/0!</v>
      </c>
      <c r="F114" s="136" t="s">
        <v>258</v>
      </c>
      <c r="G114" s="154" t="e">
        <f>(FEcalc!F307*FEcalc!F$330+FEcalc!G307*FEcalc!G$330+FEcalc!H307*FEcalc!H$330+FEcalc!I307*FEcalc!I$330+FEcalc!J307*FEcalc!J$330+FEcalc!K307*FEcalc!K$330+FEcalc!L307*FEcalc!L$330+FEcalc!M307*FEcalc!M$330+FEcalc!F376*FEcalc!F$399+FEcalc!G376*FEcalc!G$399+FEcalc!H376*FEcalc!H$399+FEcalc!I376*FEcalc!I$399+FEcalc!J376*FEcalc!J$399+FEcalc!K376*FEcalc!K$399+FEcalc!L376*FEcalc!L$399+FEcalc!M376*FEcalc!M$399)/H$7/(D$4*1000)</f>
        <v>#DIV/0!</v>
      </c>
      <c r="H114" s="123" t="s">
        <v>14</v>
      </c>
      <c r="I114" s="137" t="e">
        <f t="shared" si="7"/>
        <v>#DIV/0!</v>
      </c>
      <c r="J114" s="124" t="s">
        <v>14</v>
      </c>
    </row>
    <row r="115" spans="2:10" x14ac:dyDescent="0.15">
      <c r="B115" s="138" t="str">
        <f t="shared" si="9"/>
        <v>Run42</v>
      </c>
      <c r="C115" s="151">
        <f t="shared" si="9"/>
        <v>0</v>
      </c>
      <c r="D115" s="139">
        <f t="shared" si="9"/>
        <v>0</v>
      </c>
      <c r="E115" s="140" t="e">
        <f>(I114-I115)/I114</f>
        <v>#DIV/0!</v>
      </c>
      <c r="F115" s="141" t="s">
        <v>308</v>
      </c>
      <c r="G115" s="155" t="e">
        <f>(FEcalc!F308*FEcalc!F$330+FEcalc!G308*FEcalc!G$330+FEcalc!H308*FEcalc!H$330+FEcalc!I308*FEcalc!I$330+FEcalc!J308*FEcalc!J$330+FEcalc!K308*FEcalc!K$330+FEcalc!L308*FEcalc!L$330+FEcalc!M308*FEcalc!M$330+FEcalc!F377*FEcalc!F$399+FEcalc!G377*FEcalc!G$399+FEcalc!H377*FEcalc!H$399+FEcalc!I377*FEcalc!I$399+FEcalc!J377*FEcalc!J$399+FEcalc!K377*FEcalc!K$399+FEcalc!L377*FEcalc!L$399+FEcalc!M377*FEcalc!M$399)/H$7/(D$4*1000)</f>
        <v>#DIV/0!</v>
      </c>
      <c r="H115" s="139" t="s">
        <v>14</v>
      </c>
      <c r="I115" s="142" t="e">
        <f t="shared" si="7"/>
        <v>#DIV/0!</v>
      </c>
      <c r="J115" s="143" t="s">
        <v>14</v>
      </c>
    </row>
    <row r="116" spans="2:10" x14ac:dyDescent="0.15">
      <c r="B116" s="122" t="str">
        <f t="shared" si="9"/>
        <v>Run43</v>
      </c>
      <c r="C116" s="150">
        <f t="shared" si="9"/>
        <v>0</v>
      </c>
      <c r="D116" s="123" t="str">
        <f t="shared" si="9"/>
        <v>JASO BC</v>
      </c>
      <c r="E116" s="136" t="e">
        <f>(I114-I116)/I114</f>
        <v>#DIV/0!</v>
      </c>
      <c r="F116" s="136" t="s">
        <v>259</v>
      </c>
      <c r="G116" s="154" t="e">
        <f>(FEcalc!F309*FEcalc!F$330+FEcalc!G309*FEcalc!G$330+FEcalc!H309*FEcalc!H$330+FEcalc!I309*FEcalc!I$330+FEcalc!J309*FEcalc!J$330+FEcalc!K309*FEcalc!K$330+FEcalc!L309*FEcalc!L$330+FEcalc!M309*FEcalc!M$330+FEcalc!F378*FEcalc!F$399+FEcalc!G378*FEcalc!G$399+FEcalc!H378*FEcalc!H$399+FEcalc!I378*FEcalc!I$399+FEcalc!J378*FEcalc!J$399+FEcalc!K378*FEcalc!K$399+FEcalc!L378*FEcalc!L$399+FEcalc!M378*FEcalc!M$399)/H$7/(D$4*1000)</f>
        <v>#DIV/0!</v>
      </c>
      <c r="H116" s="123" t="s">
        <v>14</v>
      </c>
      <c r="I116" s="137" t="e">
        <f t="shared" si="7"/>
        <v>#DIV/0!</v>
      </c>
      <c r="J116" s="124" t="s">
        <v>14</v>
      </c>
    </row>
    <row r="117" spans="2:10" x14ac:dyDescent="0.15">
      <c r="B117" s="138" t="str">
        <f t="shared" si="9"/>
        <v>Run44</v>
      </c>
      <c r="C117" s="151">
        <f t="shared" si="9"/>
        <v>0</v>
      </c>
      <c r="D117" s="139">
        <f t="shared" si="9"/>
        <v>0</v>
      </c>
      <c r="E117" s="140" t="e">
        <f>(I116-I117)/I116</f>
        <v>#DIV/0!</v>
      </c>
      <c r="F117" s="141" t="s">
        <v>309</v>
      </c>
      <c r="G117" s="155" t="e">
        <f>(FEcalc!F310*FEcalc!F$330+FEcalc!G310*FEcalc!G$330+FEcalc!H310*FEcalc!H$330+FEcalc!I310*FEcalc!I$330+FEcalc!J310*FEcalc!J$330+FEcalc!K310*FEcalc!K$330+FEcalc!L310*FEcalc!L$330+FEcalc!M310*FEcalc!M$330+FEcalc!F379*FEcalc!F$399+FEcalc!G379*FEcalc!G$399+FEcalc!H379*FEcalc!H$399+FEcalc!I379*FEcalc!I$399+FEcalc!J379*FEcalc!J$399+FEcalc!K379*FEcalc!K$399+FEcalc!L379*FEcalc!L$399+FEcalc!M379*FEcalc!M$399)/H$7/(D$4*1000)</f>
        <v>#DIV/0!</v>
      </c>
      <c r="H117" s="139" t="s">
        <v>14</v>
      </c>
      <c r="I117" s="142" t="e">
        <f t="shared" si="7"/>
        <v>#DIV/0!</v>
      </c>
      <c r="J117" s="143" t="s">
        <v>14</v>
      </c>
    </row>
    <row r="118" spans="2:10" x14ac:dyDescent="0.15">
      <c r="B118" s="122" t="str">
        <f t="shared" si="9"/>
        <v>Run45</v>
      </c>
      <c r="C118" s="150">
        <f t="shared" si="9"/>
        <v>0</v>
      </c>
      <c r="D118" s="123" t="str">
        <f t="shared" si="9"/>
        <v>JASO BC</v>
      </c>
      <c r="E118" s="136" t="e">
        <f>(I116-I118)/I116</f>
        <v>#DIV/0!</v>
      </c>
      <c r="F118" s="136" t="s">
        <v>260</v>
      </c>
      <c r="G118" s="154" t="e">
        <f>(FEcalc!F311*FEcalc!F$330+FEcalc!G311*FEcalc!G$330+FEcalc!H311*FEcalc!H$330+FEcalc!I311*FEcalc!I$330+FEcalc!J311*FEcalc!J$330+FEcalc!K311*FEcalc!K$330+FEcalc!L311*FEcalc!L$330+FEcalc!M311*FEcalc!M$330+FEcalc!F380*FEcalc!F$399+FEcalc!G380*FEcalc!G$399+FEcalc!H380*FEcalc!H$399+FEcalc!I380*FEcalc!I$399+FEcalc!J380*FEcalc!J$399+FEcalc!K380*FEcalc!K$399+FEcalc!L380*FEcalc!L$399+FEcalc!M380*FEcalc!M$399)/H$7/(D$4*1000)</f>
        <v>#DIV/0!</v>
      </c>
      <c r="H118" s="123" t="s">
        <v>14</v>
      </c>
      <c r="I118" s="137" t="e">
        <f t="shared" si="7"/>
        <v>#DIV/0!</v>
      </c>
      <c r="J118" s="124" t="s">
        <v>14</v>
      </c>
    </row>
    <row r="119" spans="2:10" x14ac:dyDescent="0.15">
      <c r="B119" s="138" t="str">
        <f t="shared" si="9"/>
        <v>Run46</v>
      </c>
      <c r="C119" s="151">
        <f t="shared" si="9"/>
        <v>0</v>
      </c>
      <c r="D119" s="139">
        <f t="shared" si="9"/>
        <v>0</v>
      </c>
      <c r="E119" s="140" t="e">
        <f>(I118-I119)/I118</f>
        <v>#DIV/0!</v>
      </c>
      <c r="F119" s="141" t="s">
        <v>310</v>
      </c>
      <c r="G119" s="155" t="e">
        <f>(FEcalc!F312*FEcalc!F$330+FEcalc!G312*FEcalc!G$330+FEcalc!H312*FEcalc!H$330+FEcalc!I312*FEcalc!I$330+FEcalc!J312*FEcalc!J$330+FEcalc!K312*FEcalc!K$330+FEcalc!L312*FEcalc!L$330+FEcalc!M312*FEcalc!M$330+FEcalc!F381*FEcalc!F$399+FEcalc!G381*FEcalc!G$399+FEcalc!H381*FEcalc!H$399+FEcalc!I381*FEcalc!I$399+FEcalc!J381*FEcalc!J$399+FEcalc!K381*FEcalc!K$399+FEcalc!L381*FEcalc!L$399+FEcalc!M381*FEcalc!M$399)/H$7/(D$4*1000)</f>
        <v>#DIV/0!</v>
      </c>
      <c r="H119" s="139" t="s">
        <v>14</v>
      </c>
      <c r="I119" s="142" t="e">
        <f t="shared" si="7"/>
        <v>#DIV/0!</v>
      </c>
      <c r="J119" s="143" t="s">
        <v>14</v>
      </c>
    </row>
    <row r="120" spans="2:10" x14ac:dyDescent="0.15">
      <c r="B120" s="122" t="str">
        <f t="shared" si="9"/>
        <v>Run47</v>
      </c>
      <c r="C120" s="150">
        <f t="shared" si="9"/>
        <v>0</v>
      </c>
      <c r="D120" s="123" t="str">
        <f t="shared" si="9"/>
        <v>JASO BC</v>
      </c>
      <c r="E120" s="136" t="e">
        <f>(I118-I120)/I118</f>
        <v>#DIV/0!</v>
      </c>
      <c r="F120" s="136" t="s">
        <v>261</v>
      </c>
      <c r="G120" s="154" t="e">
        <f>(FEcalc!F313*FEcalc!F$330+FEcalc!G313*FEcalc!G$330+FEcalc!H313*FEcalc!H$330+FEcalc!I313*FEcalc!I$330+FEcalc!J313*FEcalc!J$330+FEcalc!K313*FEcalc!K$330+FEcalc!L313*FEcalc!L$330+FEcalc!M313*FEcalc!M$330+FEcalc!F382*FEcalc!F$399+FEcalc!G382*FEcalc!G$399+FEcalc!H382*FEcalc!H$399+FEcalc!I382*FEcalc!I$399+FEcalc!J382*FEcalc!J$399+FEcalc!K382*FEcalc!K$399+FEcalc!L382*FEcalc!L$399+FEcalc!M382*FEcalc!M$399)/H$7/(D$4*1000)</f>
        <v>#DIV/0!</v>
      </c>
      <c r="H120" s="123" t="s">
        <v>14</v>
      </c>
      <c r="I120" s="137" t="e">
        <f t="shared" si="7"/>
        <v>#DIV/0!</v>
      </c>
      <c r="J120" s="124" t="s">
        <v>14</v>
      </c>
    </row>
    <row r="121" spans="2:10" x14ac:dyDescent="0.15">
      <c r="B121" s="138" t="str">
        <f t="shared" si="9"/>
        <v>Run48</v>
      </c>
      <c r="C121" s="151">
        <f t="shared" si="9"/>
        <v>0</v>
      </c>
      <c r="D121" s="139">
        <f t="shared" si="9"/>
        <v>0</v>
      </c>
      <c r="E121" s="140" t="e">
        <f>(I120-I121)/I120</f>
        <v>#DIV/0!</v>
      </c>
      <c r="F121" s="141" t="s">
        <v>311</v>
      </c>
      <c r="G121" s="155" t="e">
        <f>(FEcalc!F314*FEcalc!F$330+FEcalc!G314*FEcalc!G$330+FEcalc!H314*FEcalc!H$330+FEcalc!I314*FEcalc!I$330+FEcalc!J314*FEcalc!J$330+FEcalc!K314*FEcalc!K$330+FEcalc!L314*FEcalc!L$330+FEcalc!M314*FEcalc!M$330+FEcalc!F383*FEcalc!F$399+FEcalc!G383*FEcalc!G$399+FEcalc!H383*FEcalc!H$399+FEcalc!I383*FEcalc!I$399+FEcalc!J383*FEcalc!J$399+FEcalc!K383*FEcalc!K$399+FEcalc!L383*FEcalc!L$399+FEcalc!M383*FEcalc!M$399)/H$7/(D$4*1000)</f>
        <v>#DIV/0!</v>
      </c>
      <c r="H121" s="139" t="s">
        <v>14</v>
      </c>
      <c r="I121" s="142" t="e">
        <f t="shared" si="7"/>
        <v>#DIV/0!</v>
      </c>
      <c r="J121" s="143" t="s">
        <v>14</v>
      </c>
    </row>
    <row r="122" spans="2:10" x14ac:dyDescent="0.15">
      <c r="B122" s="122" t="str">
        <f t="shared" ref="B122:D133" si="10">B59</f>
        <v>Run49</v>
      </c>
      <c r="C122" s="150">
        <f t="shared" si="10"/>
        <v>0</v>
      </c>
      <c r="D122" s="123" t="str">
        <f t="shared" si="10"/>
        <v>JASO BC</v>
      </c>
      <c r="E122" s="136" t="e">
        <f>(I120-I122)/I120</f>
        <v>#DIV/0!</v>
      </c>
      <c r="F122" s="136" t="s">
        <v>262</v>
      </c>
      <c r="G122" s="154" t="e">
        <f>(FEcalc!F315*FEcalc!F$330+FEcalc!G315*FEcalc!G$330+FEcalc!H315*FEcalc!H$330+FEcalc!I315*FEcalc!I$330+FEcalc!J315*FEcalc!J$330+FEcalc!K315*FEcalc!K$330+FEcalc!L315*FEcalc!L$330+FEcalc!M315*FEcalc!M$330+FEcalc!F384*FEcalc!F$399+FEcalc!G384*FEcalc!G$399+FEcalc!H384*FEcalc!H$399+FEcalc!I384*FEcalc!I$399+FEcalc!J384*FEcalc!J$399+FEcalc!K384*FEcalc!K$399+FEcalc!L384*FEcalc!L$399+FEcalc!M384*FEcalc!M$399)/H$7/(D$4*1000)</f>
        <v>#DIV/0!</v>
      </c>
      <c r="H122" s="123" t="s">
        <v>14</v>
      </c>
      <c r="I122" s="137" t="e">
        <f t="shared" si="7"/>
        <v>#DIV/0!</v>
      </c>
      <c r="J122" s="124" t="s">
        <v>14</v>
      </c>
    </row>
    <row r="123" spans="2:10" x14ac:dyDescent="0.15">
      <c r="B123" s="138" t="str">
        <f t="shared" si="10"/>
        <v>Run50</v>
      </c>
      <c r="C123" s="151">
        <f t="shared" si="10"/>
        <v>0</v>
      </c>
      <c r="D123" s="139">
        <f t="shared" si="10"/>
        <v>0</v>
      </c>
      <c r="E123" s="140" t="e">
        <f>(I122-I123)/I122</f>
        <v>#DIV/0!</v>
      </c>
      <c r="F123" s="141" t="s">
        <v>312</v>
      </c>
      <c r="G123" s="155" t="e">
        <f>(FEcalc!F316*FEcalc!F$330+FEcalc!G316*FEcalc!G$330+FEcalc!H316*FEcalc!H$330+FEcalc!I316*FEcalc!I$330+FEcalc!J316*FEcalc!J$330+FEcalc!K316*FEcalc!K$330+FEcalc!L316*FEcalc!L$330+FEcalc!M316*FEcalc!M$330+FEcalc!F385*FEcalc!F$399+FEcalc!G385*FEcalc!G$399+FEcalc!H385*FEcalc!H$399+FEcalc!I385*FEcalc!I$399+FEcalc!J385*FEcalc!J$399+FEcalc!K385*FEcalc!K$399+FEcalc!L385*FEcalc!L$399+FEcalc!M385*FEcalc!M$399)/H$7/(D$4*1000)</f>
        <v>#DIV/0!</v>
      </c>
      <c r="H123" s="139" t="s">
        <v>14</v>
      </c>
      <c r="I123" s="142" t="e">
        <f t="shared" si="7"/>
        <v>#DIV/0!</v>
      </c>
      <c r="J123" s="143" t="s">
        <v>14</v>
      </c>
    </row>
    <row r="124" spans="2:10" x14ac:dyDescent="0.15">
      <c r="B124" s="122" t="str">
        <f t="shared" si="10"/>
        <v>Run51</v>
      </c>
      <c r="C124" s="150">
        <f t="shared" si="10"/>
        <v>0</v>
      </c>
      <c r="D124" s="123" t="str">
        <f t="shared" si="10"/>
        <v>JASO BC</v>
      </c>
      <c r="E124" s="136" t="e">
        <f>(I122-I124)/I122</f>
        <v>#DIV/0!</v>
      </c>
      <c r="F124" s="136" t="s">
        <v>312</v>
      </c>
      <c r="G124" s="154" t="e">
        <f>(FEcalc!F317*FEcalc!F$330+FEcalc!G317*FEcalc!G$330+FEcalc!H317*FEcalc!H$330+FEcalc!I317*FEcalc!I$330+FEcalc!J317*FEcalc!J$330+FEcalc!K317*FEcalc!K$330+FEcalc!L317*FEcalc!L$330+FEcalc!M317*FEcalc!M$330+FEcalc!F386*FEcalc!F$399+FEcalc!G386*FEcalc!G$399+FEcalc!H386*FEcalc!H$399+FEcalc!I386*FEcalc!I$399+FEcalc!J386*FEcalc!J$399+FEcalc!K386*FEcalc!K$399+FEcalc!L386*FEcalc!L$399+FEcalc!M386*FEcalc!M$399)/H$7/(D$4*1000)</f>
        <v>#DIV/0!</v>
      </c>
      <c r="H124" s="123" t="s">
        <v>14</v>
      </c>
      <c r="I124" s="137" t="e">
        <f t="shared" si="7"/>
        <v>#DIV/0!</v>
      </c>
      <c r="J124" s="124" t="s">
        <v>14</v>
      </c>
    </row>
    <row r="125" spans="2:10" x14ac:dyDescent="0.15">
      <c r="B125" s="138" t="str">
        <f t="shared" si="10"/>
        <v>Run52</v>
      </c>
      <c r="C125" s="151">
        <f t="shared" si="10"/>
        <v>0</v>
      </c>
      <c r="D125" s="139">
        <f t="shared" si="10"/>
        <v>0</v>
      </c>
      <c r="E125" s="140" t="e">
        <f>(I124-I125)/I124</f>
        <v>#DIV/0!</v>
      </c>
      <c r="F125" s="141" t="s">
        <v>313</v>
      </c>
      <c r="G125" s="155" t="e">
        <f>(FEcalc!F318*FEcalc!F$330+FEcalc!G318*FEcalc!G$330+FEcalc!H318*FEcalc!H$330+FEcalc!I318*FEcalc!I$330+FEcalc!J318*FEcalc!J$330+FEcalc!K318*FEcalc!K$330+FEcalc!L318*FEcalc!L$330+FEcalc!M318*FEcalc!M$330+FEcalc!F387*FEcalc!F$399+FEcalc!G387*FEcalc!G$399+FEcalc!H387*FEcalc!H$399+FEcalc!I387*FEcalc!I$399+FEcalc!J387*FEcalc!J$399+FEcalc!K387*FEcalc!K$399+FEcalc!L387*FEcalc!L$399+FEcalc!M387*FEcalc!M$399)/H$7/(D$4*1000)</f>
        <v>#DIV/0!</v>
      </c>
      <c r="H125" s="139" t="s">
        <v>14</v>
      </c>
      <c r="I125" s="142" t="e">
        <f t="shared" si="7"/>
        <v>#DIV/0!</v>
      </c>
      <c r="J125" s="143" t="s">
        <v>14</v>
      </c>
    </row>
    <row r="126" spans="2:10" x14ac:dyDescent="0.15">
      <c r="B126" s="122" t="str">
        <f t="shared" si="10"/>
        <v>Run53</v>
      </c>
      <c r="C126" s="150">
        <f t="shared" si="10"/>
        <v>0</v>
      </c>
      <c r="D126" s="123" t="str">
        <f t="shared" si="10"/>
        <v>JASO BC</v>
      </c>
      <c r="E126" s="136" t="e">
        <f>(I124-I126)/I124</f>
        <v>#DIV/0!</v>
      </c>
      <c r="F126" s="136" t="s">
        <v>313</v>
      </c>
      <c r="G126" s="154" t="e">
        <f>(FEcalc!F319*FEcalc!F$330+FEcalc!G319*FEcalc!G$330+FEcalc!H319*FEcalc!H$330+FEcalc!I319*FEcalc!I$330+FEcalc!J319*FEcalc!J$330+FEcalc!K319*FEcalc!K$330+FEcalc!L319*FEcalc!L$330+FEcalc!M319*FEcalc!M$330+FEcalc!F388*FEcalc!F$399+FEcalc!G388*FEcalc!G$399+FEcalc!H388*FEcalc!H$399+FEcalc!I388*FEcalc!I$399+FEcalc!J388*FEcalc!J$399+FEcalc!K388*FEcalc!K$399+FEcalc!L388*FEcalc!L$399+FEcalc!M388*FEcalc!M$399)/H$7/(D$4*1000)</f>
        <v>#DIV/0!</v>
      </c>
      <c r="H126" s="123" t="s">
        <v>14</v>
      </c>
      <c r="I126" s="137" t="e">
        <f t="shared" si="7"/>
        <v>#DIV/0!</v>
      </c>
      <c r="J126" s="124" t="s">
        <v>14</v>
      </c>
    </row>
    <row r="127" spans="2:10" x14ac:dyDescent="0.15">
      <c r="B127" s="138" t="str">
        <f t="shared" si="10"/>
        <v>Run54</v>
      </c>
      <c r="C127" s="151">
        <f t="shared" si="10"/>
        <v>0</v>
      </c>
      <c r="D127" s="139">
        <f t="shared" si="10"/>
        <v>0</v>
      </c>
      <c r="E127" s="140" t="e">
        <f>(I126-I127)/I126</f>
        <v>#DIV/0!</v>
      </c>
      <c r="F127" s="141" t="s">
        <v>314</v>
      </c>
      <c r="G127" s="155" t="e">
        <f>(FEcalc!F320*FEcalc!F$330+FEcalc!G320*FEcalc!G$330+FEcalc!H320*FEcalc!H$330+FEcalc!I320*FEcalc!I$330+FEcalc!J320*FEcalc!J$330+FEcalc!K320*FEcalc!K$330+FEcalc!L320*FEcalc!L$330+FEcalc!M320*FEcalc!M$330+FEcalc!F389*FEcalc!F$399+FEcalc!G389*FEcalc!G$399+FEcalc!H389*FEcalc!H$399+FEcalc!I389*FEcalc!I$399+FEcalc!J389*FEcalc!J$399+FEcalc!K389*FEcalc!K$399+FEcalc!L389*FEcalc!L$399+FEcalc!M389*FEcalc!M$399)/H$7/(D$4*1000)</f>
        <v>#DIV/0!</v>
      </c>
      <c r="H127" s="139" t="s">
        <v>14</v>
      </c>
      <c r="I127" s="142" t="e">
        <f t="shared" si="7"/>
        <v>#DIV/0!</v>
      </c>
      <c r="J127" s="143" t="s">
        <v>14</v>
      </c>
    </row>
    <row r="128" spans="2:10" x14ac:dyDescent="0.15">
      <c r="B128" s="122" t="str">
        <f t="shared" si="10"/>
        <v>Run55</v>
      </c>
      <c r="C128" s="150">
        <f t="shared" si="10"/>
        <v>0</v>
      </c>
      <c r="D128" s="123" t="str">
        <f t="shared" si="10"/>
        <v>JASO BC</v>
      </c>
      <c r="E128" s="136" t="e">
        <f>(I126-I128)/I126</f>
        <v>#DIV/0!</v>
      </c>
      <c r="F128" s="136" t="s">
        <v>314</v>
      </c>
      <c r="G128" s="154" t="e">
        <f>(FEcalc!F321*FEcalc!F$330+FEcalc!G321*FEcalc!G$330+FEcalc!H321*FEcalc!H$330+FEcalc!I321*FEcalc!I$330+FEcalc!J321*FEcalc!J$330+FEcalc!K321*FEcalc!K$330+FEcalc!L321*FEcalc!L$330+FEcalc!M321*FEcalc!M$330+FEcalc!F390*FEcalc!F$399+FEcalc!G390*FEcalc!G$399+FEcalc!H390*FEcalc!H$399+FEcalc!I390*FEcalc!I$399+FEcalc!J390*FEcalc!J$399+FEcalc!K390*FEcalc!K$399+FEcalc!L390*FEcalc!L$399+FEcalc!M390*FEcalc!M$399)/H$7/(D$4*1000)</f>
        <v>#DIV/0!</v>
      </c>
      <c r="H128" s="123" t="s">
        <v>14</v>
      </c>
      <c r="I128" s="137" t="e">
        <f t="shared" si="7"/>
        <v>#DIV/0!</v>
      </c>
      <c r="J128" s="124" t="s">
        <v>14</v>
      </c>
    </row>
    <row r="129" spans="2:16" x14ac:dyDescent="0.15">
      <c r="B129" s="138" t="str">
        <f t="shared" si="10"/>
        <v>Run56</v>
      </c>
      <c r="C129" s="151">
        <f t="shared" si="10"/>
        <v>0</v>
      </c>
      <c r="D129" s="139">
        <f t="shared" si="10"/>
        <v>0</v>
      </c>
      <c r="E129" s="140" t="e">
        <f>(I128-I129)/I128</f>
        <v>#DIV/0!</v>
      </c>
      <c r="F129" s="141" t="s">
        <v>315</v>
      </c>
      <c r="G129" s="155" t="e">
        <f>(FEcalc!F322*FEcalc!F$330+FEcalc!G322*FEcalc!G$330+FEcalc!H322*FEcalc!H$330+FEcalc!I322*FEcalc!I$330+FEcalc!J322*FEcalc!J$330+FEcalc!K322*FEcalc!K$330+FEcalc!L322*FEcalc!L$330+FEcalc!M322*FEcalc!M$330+FEcalc!F391*FEcalc!F$399+FEcalc!G391*FEcalc!G$399+FEcalc!H391*FEcalc!H$399+FEcalc!I391*FEcalc!I$399+FEcalc!J391*FEcalc!J$399+FEcalc!K391*FEcalc!K$399+FEcalc!L391*FEcalc!L$399+FEcalc!M391*FEcalc!M$399)/H$7/(D$4*1000)</f>
        <v>#DIV/0!</v>
      </c>
      <c r="H129" s="139" t="s">
        <v>14</v>
      </c>
      <c r="I129" s="142" t="e">
        <f t="shared" si="7"/>
        <v>#DIV/0!</v>
      </c>
      <c r="J129" s="143" t="s">
        <v>14</v>
      </c>
    </row>
    <row r="130" spans="2:16" x14ac:dyDescent="0.15">
      <c r="B130" s="122" t="str">
        <f t="shared" si="10"/>
        <v>Run57</v>
      </c>
      <c r="C130" s="150">
        <f t="shared" si="10"/>
        <v>0</v>
      </c>
      <c r="D130" s="123" t="str">
        <f t="shared" si="10"/>
        <v>JASO BC</v>
      </c>
      <c r="E130" s="136" t="e">
        <f>(I128-I130)/I128</f>
        <v>#DIV/0!</v>
      </c>
      <c r="F130" s="136" t="s">
        <v>315</v>
      </c>
      <c r="G130" s="154" t="e">
        <f>(FEcalc!F323*FEcalc!F$330+FEcalc!G323*FEcalc!G$330+FEcalc!H323*FEcalc!H$330+FEcalc!I323*FEcalc!I$330+FEcalc!J323*FEcalc!J$330+FEcalc!K323*FEcalc!K$330+FEcalc!L323*FEcalc!L$330+FEcalc!M323*FEcalc!M$330+FEcalc!F392*FEcalc!F$399+FEcalc!G392*FEcalc!G$399+FEcalc!H392*FEcalc!H$399+FEcalc!I392*FEcalc!I$399+FEcalc!J392*FEcalc!J$399+FEcalc!K392*FEcalc!K$399+FEcalc!L392*FEcalc!L$399+FEcalc!M392*FEcalc!M$399)/H$7/(D$4*1000)</f>
        <v>#DIV/0!</v>
      </c>
      <c r="H130" s="123" t="s">
        <v>14</v>
      </c>
      <c r="I130" s="137" t="e">
        <f t="shared" si="7"/>
        <v>#DIV/0!</v>
      </c>
      <c r="J130" s="124" t="s">
        <v>14</v>
      </c>
    </row>
    <row r="131" spans="2:16" x14ac:dyDescent="0.15">
      <c r="B131" s="138" t="str">
        <f t="shared" si="10"/>
        <v>Run58</v>
      </c>
      <c r="C131" s="151">
        <f t="shared" si="10"/>
        <v>0</v>
      </c>
      <c r="D131" s="139">
        <f t="shared" si="10"/>
        <v>0</v>
      </c>
      <c r="E131" s="140" t="e">
        <f>(I130-I131)/I130</f>
        <v>#DIV/0!</v>
      </c>
      <c r="F131" s="141" t="s">
        <v>370</v>
      </c>
      <c r="G131" s="155" t="e">
        <f>(FEcalc!F324*FEcalc!F$330+FEcalc!G324*FEcalc!G$330+FEcalc!H324*FEcalc!H$330+FEcalc!I324*FEcalc!I$330+FEcalc!J324*FEcalc!J$330+FEcalc!K324*FEcalc!K$330+FEcalc!L324*FEcalc!L$330+FEcalc!M324*FEcalc!M$330+FEcalc!F393*FEcalc!F$399+FEcalc!G393*FEcalc!G$399+FEcalc!H393*FEcalc!H$399+FEcalc!I393*FEcalc!I$399+FEcalc!J393*FEcalc!J$399+FEcalc!K393*FEcalc!K$399+FEcalc!L393*FEcalc!L$399+FEcalc!M393*FEcalc!M$399)/H$7/(D$4*1000)</f>
        <v>#DIV/0!</v>
      </c>
      <c r="H131" s="139" t="s">
        <v>14</v>
      </c>
      <c r="I131" s="142" t="e">
        <f t="shared" si="7"/>
        <v>#DIV/0!</v>
      </c>
      <c r="J131" s="143" t="s">
        <v>14</v>
      </c>
    </row>
    <row r="132" spans="2:16" x14ac:dyDescent="0.15">
      <c r="B132" s="122" t="str">
        <f t="shared" si="10"/>
        <v>Run59</v>
      </c>
      <c r="C132" s="150">
        <f t="shared" si="10"/>
        <v>0</v>
      </c>
      <c r="D132" s="123" t="str">
        <f t="shared" si="10"/>
        <v>JASO BC</v>
      </c>
      <c r="E132" s="136" t="e">
        <f>(I130-I132)/I130</f>
        <v>#DIV/0!</v>
      </c>
      <c r="F132" s="136" t="s">
        <v>370</v>
      </c>
      <c r="G132" s="154" t="e">
        <f>(FEcalc!F325*FEcalc!F$330+FEcalc!G325*FEcalc!G$330+FEcalc!H325*FEcalc!H$330+FEcalc!I325*FEcalc!I$330+FEcalc!J325*FEcalc!J$330+FEcalc!K325*FEcalc!K$330+FEcalc!L325*FEcalc!L$330+FEcalc!M325*FEcalc!M$330+FEcalc!F394*FEcalc!F$399+FEcalc!G394*FEcalc!G$399+FEcalc!H394*FEcalc!H$399+FEcalc!I394*FEcalc!I$399+FEcalc!J394*FEcalc!J$399+FEcalc!K394*FEcalc!K$399+FEcalc!L394*FEcalc!L$399+FEcalc!M394*FEcalc!M$399)/H$7/(D$4*1000)</f>
        <v>#DIV/0!</v>
      </c>
      <c r="H132" s="123" t="s">
        <v>14</v>
      </c>
      <c r="I132" s="137" t="e">
        <f t="shared" si="7"/>
        <v>#DIV/0!</v>
      </c>
      <c r="J132" s="124" t="s">
        <v>14</v>
      </c>
    </row>
    <row r="133" spans="2:16" x14ac:dyDescent="0.15">
      <c r="B133" s="144" t="str">
        <f t="shared" si="10"/>
        <v>Run60</v>
      </c>
      <c r="C133" s="152">
        <f t="shared" si="10"/>
        <v>0</v>
      </c>
      <c r="D133" s="145">
        <f t="shared" si="10"/>
        <v>0</v>
      </c>
      <c r="E133" s="167" t="e">
        <f t="shared" ref="E133" si="11">(I132-I133)/I132</f>
        <v>#DIV/0!</v>
      </c>
      <c r="F133" s="146" t="s">
        <v>371</v>
      </c>
      <c r="G133" s="156" t="e">
        <f>(FEcalc!F326*FEcalc!F$330+FEcalc!G326*FEcalc!G$330+FEcalc!H326*FEcalc!H$330+FEcalc!I326*FEcalc!I$330+FEcalc!J326*FEcalc!J$330+FEcalc!K326*FEcalc!K$330+FEcalc!L326*FEcalc!L$330+FEcalc!M326*FEcalc!M$330+FEcalc!F395*FEcalc!F$399+FEcalc!G395*FEcalc!G$399+FEcalc!H395*FEcalc!H$399+FEcalc!I395*FEcalc!I$399+FEcalc!J395*FEcalc!J$399+FEcalc!K395*FEcalc!K$399+FEcalc!L395*FEcalc!L$399+FEcalc!M395*FEcalc!M$399)/H$7/(D$4*1000)</f>
        <v>#DIV/0!</v>
      </c>
      <c r="H133" s="145" t="s">
        <v>14</v>
      </c>
      <c r="I133" s="147" t="e">
        <f t="shared" si="7"/>
        <v>#DIV/0!</v>
      </c>
      <c r="J133" s="148" t="s">
        <v>14</v>
      </c>
    </row>
    <row r="134" spans="2:16" x14ac:dyDescent="0.15">
      <c r="G134" s="6"/>
    </row>
    <row r="135" spans="2:16" x14ac:dyDescent="0.15">
      <c r="G135" s="6"/>
    </row>
    <row r="136" spans="2:16" ht="15.75" x14ac:dyDescent="0.15">
      <c r="B136" s="1" t="s">
        <v>2</v>
      </c>
    </row>
    <row r="137" spans="2:16" ht="13.5" thickBot="1" x14ac:dyDescent="0.25">
      <c r="B137" s="1" t="s">
        <v>97</v>
      </c>
      <c r="C137" s="2" t="s">
        <v>3</v>
      </c>
      <c r="P137" s="123"/>
    </row>
    <row r="138" spans="2:16" ht="13.5" thickBot="1" x14ac:dyDescent="0.25">
      <c r="B138" s="82" t="s">
        <v>95</v>
      </c>
      <c r="C138" s="82" t="s">
        <v>25</v>
      </c>
      <c r="D138" s="82" t="s">
        <v>24</v>
      </c>
      <c r="E138" s="3">
        <v>650</v>
      </c>
      <c r="F138" s="4">
        <v>800</v>
      </c>
      <c r="G138" s="4">
        <v>1000</v>
      </c>
      <c r="H138" s="4">
        <v>1200</v>
      </c>
      <c r="I138" s="4">
        <v>1400</v>
      </c>
      <c r="J138" s="4">
        <v>1600</v>
      </c>
      <c r="K138" s="4">
        <v>1800</v>
      </c>
      <c r="L138" s="4">
        <v>2000</v>
      </c>
      <c r="M138" s="4">
        <v>2400</v>
      </c>
      <c r="N138" s="4">
        <v>2800</v>
      </c>
      <c r="P138" s="123"/>
    </row>
    <row r="139" spans="2:16" x14ac:dyDescent="0.2">
      <c r="B139" s="92" t="s">
        <v>343</v>
      </c>
      <c r="C139" s="75">
        <f>INDEX(InputData!G$12:G$2000,MATCH(B139,InputData!$B$12:$B$2000,0),1)</f>
        <v>0</v>
      </c>
      <c r="D139" s="76" t="str">
        <f>INDEX(InputData!D$12:D$2000,MATCH(B139,InputData!$B$12:$B$2000,0),1)</f>
        <v>JASO BC</v>
      </c>
      <c r="E139" s="163">
        <f>INDEX(InputData!D$12:D$2000,MATCH($B139,InputData!$B$12:$B$2000,0)+2+$J$8,1)</f>
        <v>10.317163971207714</v>
      </c>
      <c r="F139" s="163">
        <f>INDEX(InputData!E$12:E$2000,MATCH($B139,InputData!$B$12:$B$2000,0)+2+$J$8,1)</f>
        <v>11.667645558451166</v>
      </c>
      <c r="G139" s="163">
        <f>INDEX(InputData!F$12:F$2000,MATCH($B139,InputData!$B$12:$B$2000,0)+2+$J$8,1)</f>
        <v>14.39609907809977</v>
      </c>
      <c r="H139" s="163">
        <f>INDEX(InputData!G$12:G$2000,MATCH($B139,InputData!$B$12:$B$2000,0)+2+$J$8,1)</f>
        <v>17.573436266917739</v>
      </c>
      <c r="I139" s="163">
        <f>INDEX(InputData!H$12:H$2000,MATCH($B139,InputData!$B$12:$B$2000,0)+2+$J$8,1)</f>
        <v>21.049210504048595</v>
      </c>
      <c r="J139" s="163">
        <f>INDEX(InputData!I$12:I$2000,MATCH($B139,InputData!$B$12:$B$2000,0)+2+$J$8,1)</f>
        <v>24.344504615379737</v>
      </c>
      <c r="K139" s="163">
        <f>INDEX(InputData!J$12:J$2000,MATCH($B139,InputData!$B$12:$B$2000,0)+2+$J$8,1)</f>
        <v>27.620025833588134</v>
      </c>
      <c r="L139" s="163">
        <f>INDEX(InputData!K$12:K$2000,MATCH($B139,InputData!$B$12:$B$2000,0)+2+$J$8,1)</f>
        <v>30.593891580354267</v>
      </c>
      <c r="M139" s="163">
        <f>INDEX(InputData!L$12:L$2000,MATCH($B139,InputData!$B$12:$B$2000,0)+2+$J$8,1)</f>
        <v>35.996697694752761</v>
      </c>
      <c r="N139" s="163">
        <f>INDEX(InputData!M$12:M$2000,MATCH($B139,InputData!$B$12:$B$2000,0)+2+$J$8,1)</f>
        <v>40.415946726863154</v>
      </c>
      <c r="O139" s="2"/>
      <c r="P139" s="191"/>
    </row>
    <row r="140" spans="2:16" x14ac:dyDescent="0.2">
      <c r="B140" s="91" t="s">
        <v>89</v>
      </c>
      <c r="C140" s="75">
        <f>INDEX(InputData!G$12:G$2000,MATCH(B140,InputData!$B$12:$B$2000,0),1)</f>
        <v>0</v>
      </c>
      <c r="D140" s="76" t="str">
        <f>INDEX(InputData!D$12:D$2000,MATCH(B140,InputData!$B$12:$B$2000,0),1)</f>
        <v>GE108A</v>
      </c>
      <c r="E140" s="163">
        <f>INDEX(InputData!D$12:D$2000,MATCH($B140,InputData!$B$12:$B$2000,0)+2+$J$8,1)</f>
        <v>8.5611224710964251</v>
      </c>
      <c r="F140" s="163">
        <f>INDEX(InputData!E$12:E$2000,MATCH($B140,InputData!$B$12:$B$2000,0)+2+$J$8,1)</f>
        <v>9.897446821321088</v>
      </c>
      <c r="G140" s="163">
        <f>INDEX(InputData!F$12:F$2000,MATCH($B140,InputData!$B$12:$B$2000,0)+2+$J$8,1)</f>
        <v>12.454276148492584</v>
      </c>
      <c r="H140" s="163">
        <f>INDEX(InputData!G$12:G$2000,MATCH($B140,InputData!$B$12:$B$2000,0)+2+$J$8,1)</f>
        <v>15.462012570015993</v>
      </c>
      <c r="I140" s="163">
        <f>INDEX(InputData!H$12:H$2000,MATCH($B140,InputData!$B$12:$B$2000,0)+2+$J$8,1)</f>
        <v>18.58817158479032</v>
      </c>
      <c r="J140" s="163">
        <f>INDEX(InputData!I$12:I$2000,MATCH($B140,InputData!$B$12:$B$2000,0)+2+$J$8,1)</f>
        <v>21.741779664952137</v>
      </c>
      <c r="K140" s="163">
        <f>INDEX(InputData!J$12:J$2000,MATCH($B140,InputData!$B$12:$B$2000,0)+2+$J$8,1)</f>
        <v>24.819431604961544</v>
      </c>
      <c r="L140" s="163">
        <f>INDEX(InputData!K$12:K$2000,MATCH($B140,InputData!$B$12:$B$2000,0)+2+$J$8,1)</f>
        <v>27.743350922997156</v>
      </c>
      <c r="M140" s="163">
        <f>INDEX(InputData!L$12:L$2000,MATCH($B140,InputData!$B$12:$B$2000,0)+2+$J$8,1)</f>
        <v>32.911476259484665</v>
      </c>
      <c r="N140" s="163">
        <f>INDEX(InputData!M$12:M$2000,MATCH($B140,InputData!$B$12:$B$2000,0)+2+$J$8,1)</f>
        <v>37.2832350419637</v>
      </c>
      <c r="P140" s="123"/>
    </row>
    <row r="141" spans="2:16" x14ac:dyDescent="0.2">
      <c r="B141" s="91" t="s">
        <v>85</v>
      </c>
      <c r="C141" s="75">
        <f>INDEX(InputData!G$12:G$2000,MATCH(B141,InputData!$B$12:$B$2000,0),1)</f>
        <v>0</v>
      </c>
      <c r="D141" s="76" t="str">
        <f>INDEX(InputData!D$12:D$2000,MATCH(B141,InputData!$B$12:$B$2000,0),1)</f>
        <v>JASO BC</v>
      </c>
      <c r="E141" s="163">
        <f>INDEX(InputData!D$12:D$2000,MATCH($B141,InputData!$B$12:$B$2000,0)+2+$J$8,1)</f>
        <v>10.272795111613695</v>
      </c>
      <c r="F141" s="163">
        <f>INDEX(InputData!E$12:E$2000,MATCH($B141,InputData!$B$12:$B$2000,0)+2+$J$8,1)</f>
        <v>11.529372141987876</v>
      </c>
      <c r="G141" s="163">
        <f>INDEX(InputData!F$12:F$2000,MATCH($B141,InputData!$B$12:$B$2000,0)+2+$J$8,1)</f>
        <v>14.27501975519219</v>
      </c>
      <c r="H141" s="163">
        <f>INDEX(InputData!G$12:G$2000,MATCH($B141,InputData!$B$12:$B$2000,0)+2+$J$8,1)</f>
        <v>17.511147715226194</v>
      </c>
      <c r="I141" s="163">
        <f>INDEX(InputData!H$12:H$2000,MATCH($B141,InputData!$B$12:$B$2000,0)+2+$J$8,1)</f>
        <v>20.816154170516757</v>
      </c>
      <c r="J141" s="163">
        <f>INDEX(InputData!I$12:I$2000,MATCH($B141,InputData!$B$12:$B$2000,0)+2+$J$8,1)</f>
        <v>24.142566384608106</v>
      </c>
      <c r="K141" s="163">
        <f>INDEX(InputData!J$12:J$2000,MATCH($B141,InputData!$B$12:$B$2000,0)+2+$J$8,1)</f>
        <v>27.413999557990788</v>
      </c>
      <c r="L141" s="163">
        <f>INDEX(InputData!K$12:K$2000,MATCH($B141,InputData!$B$12:$B$2000,0)+2+$J$8,1)</f>
        <v>30.334423974463967</v>
      </c>
      <c r="M141" s="163">
        <f>INDEX(InputData!L$12:L$2000,MATCH($B141,InputData!$B$12:$B$2000,0)+2+$J$8,1)</f>
        <v>35.579708949353183</v>
      </c>
      <c r="N141" s="163">
        <f>INDEX(InputData!M$12:M$2000,MATCH($B141,InputData!$B$12:$B$2000,0)+2+$J$8,1)</f>
        <v>39.908688367327507</v>
      </c>
    </row>
    <row r="142" spans="2:16" x14ac:dyDescent="0.2">
      <c r="B142" s="91" t="s">
        <v>83</v>
      </c>
      <c r="C142" s="75">
        <f>INDEX(InputData!G$12:G$2000,MATCH(B142,InputData!$B$12:$B$2000,0),1)</f>
        <v>0</v>
      </c>
      <c r="D142" s="76" t="str">
        <f>INDEX(InputData!D$12:D$2000,MATCH(B142,InputData!$B$12:$B$2000,0),1)</f>
        <v>GE116</v>
      </c>
      <c r="E142" s="163">
        <f>INDEX(InputData!D$12:D$2000,MATCH($B142,InputData!$B$12:$B$2000,0)+2+$J$8,1)</f>
        <v>8.6252759535028094</v>
      </c>
      <c r="F142" s="163">
        <f>INDEX(InputData!E$12:E$2000,MATCH($B142,InputData!$B$12:$B$2000,0)+2+$J$8,1)</f>
        <v>9.9243402304004711</v>
      </c>
      <c r="G142" s="163">
        <f>INDEX(InputData!F$12:F$2000,MATCH($B142,InputData!$B$12:$B$2000,0)+2+$J$8,1)</f>
        <v>12.560520159235603</v>
      </c>
      <c r="H142" s="163">
        <f>INDEX(InputData!G$12:G$2000,MATCH($B142,InputData!$B$12:$B$2000,0)+2+$J$8,1)</f>
        <v>15.558505709175934</v>
      </c>
      <c r="I142" s="163">
        <f>INDEX(InputData!H$12:H$2000,MATCH($B142,InputData!$B$12:$B$2000,0)+2+$J$8,1)</f>
        <v>18.78878202783806</v>
      </c>
      <c r="J142" s="163">
        <f>INDEX(InputData!I$12:I$2000,MATCH($B142,InputData!$B$12:$B$2000,0)+2+$J$8,1)</f>
        <v>21.929086717610019</v>
      </c>
      <c r="K142" s="163">
        <f>INDEX(InputData!J$12:J$2000,MATCH($B142,InputData!$B$12:$B$2000,0)+2+$J$8,1)</f>
        <v>25.021070425517301</v>
      </c>
      <c r="L142" s="163">
        <f>INDEX(InputData!K$12:K$2000,MATCH($B142,InputData!$B$12:$B$2000,0)+2+$J$8,1)</f>
        <v>27.937545812850111</v>
      </c>
      <c r="M142" s="163">
        <f>INDEX(InputData!L$12:L$2000,MATCH($B142,InputData!$B$12:$B$2000,0)+2+$J$8,1)</f>
        <v>33.120912883920433</v>
      </c>
      <c r="N142" s="163">
        <f>INDEX(InputData!M$12:M$2000,MATCH($B142,InputData!$B$12:$B$2000,0)+2+$J$8,1)</f>
        <v>37.443163404377373</v>
      </c>
    </row>
    <row r="143" spans="2:16" x14ac:dyDescent="0.2">
      <c r="B143" s="91" t="s">
        <v>77</v>
      </c>
      <c r="C143" s="75">
        <f>INDEX(InputData!G$12:G$2000,MATCH(B143,InputData!$B$12:$B$2000,0),1)</f>
        <v>0</v>
      </c>
      <c r="D143" s="76" t="str">
        <f>INDEX(InputData!D$12:D$2000,MATCH(B143,InputData!$B$12:$B$2000,0),1)</f>
        <v>JASO BC</v>
      </c>
      <c r="E143" s="163" t="e">
        <f>INDEX(InputData!D$12:D$2000,MATCH($B143,InputData!$B$12:$B$2000,0)+2+$J$8,1)</f>
        <v>#DIV/0!</v>
      </c>
      <c r="F143" s="163" t="e">
        <f>INDEX(InputData!E$12:E$2000,MATCH($B143,InputData!$B$12:$B$2000,0)+2+$J$8,1)</f>
        <v>#DIV/0!</v>
      </c>
      <c r="G143" s="163" t="e">
        <f>INDEX(InputData!F$12:F$2000,MATCH($B143,InputData!$B$12:$B$2000,0)+2+$J$8,1)</f>
        <v>#DIV/0!</v>
      </c>
      <c r="H143" s="163" t="e">
        <f>INDEX(InputData!G$12:G$2000,MATCH($B143,InputData!$B$12:$B$2000,0)+2+$J$8,1)</f>
        <v>#DIV/0!</v>
      </c>
      <c r="I143" s="163" t="e">
        <f>INDEX(InputData!H$12:H$2000,MATCH($B143,InputData!$B$12:$B$2000,0)+2+$J$8,1)</f>
        <v>#DIV/0!</v>
      </c>
      <c r="J143" s="163" t="e">
        <f>INDEX(InputData!I$12:I$2000,MATCH($B143,InputData!$B$12:$B$2000,0)+2+$J$8,1)</f>
        <v>#DIV/0!</v>
      </c>
      <c r="K143" s="163" t="e">
        <f>INDEX(InputData!J$12:J$2000,MATCH($B143,InputData!$B$12:$B$2000,0)+2+$J$8,1)</f>
        <v>#DIV/0!</v>
      </c>
      <c r="L143" s="163" t="e">
        <f>INDEX(InputData!K$12:K$2000,MATCH($B143,InputData!$B$12:$B$2000,0)+2+$J$8,1)</f>
        <v>#DIV/0!</v>
      </c>
      <c r="M143" s="163" t="e">
        <f>INDEX(InputData!L$12:L$2000,MATCH($B143,InputData!$B$12:$B$2000,0)+2+$J$8,1)</f>
        <v>#DIV/0!</v>
      </c>
      <c r="N143" s="163" t="e">
        <f>INDEX(InputData!M$12:M$2000,MATCH($B143,InputData!$B$12:$B$2000,0)+2+$J$8,1)</f>
        <v>#DIV/0!</v>
      </c>
    </row>
    <row r="144" spans="2:16" x14ac:dyDescent="0.2">
      <c r="B144" s="91" t="s">
        <v>73</v>
      </c>
      <c r="C144" s="75">
        <f>INDEX(InputData!G$12:G$2000,MATCH(B144,InputData!$B$12:$B$2000,0),1)</f>
        <v>0</v>
      </c>
      <c r="D144" s="76">
        <f>INDEX(InputData!D$12:D$2000,MATCH(B144,InputData!$B$12:$B$2000,0),1)</f>
        <v>0</v>
      </c>
      <c r="E144" s="163" t="e">
        <f>INDEX(InputData!D$12:D$2000,MATCH($B144,InputData!$B$12:$B$2000,0)+2+$J$8,1)</f>
        <v>#DIV/0!</v>
      </c>
      <c r="F144" s="163" t="e">
        <f>INDEX(InputData!E$12:E$2000,MATCH($B144,InputData!$B$12:$B$2000,0)+2+$J$8,1)</f>
        <v>#DIV/0!</v>
      </c>
      <c r="G144" s="163" t="e">
        <f>INDEX(InputData!F$12:F$2000,MATCH($B144,InputData!$B$12:$B$2000,0)+2+$J$8,1)</f>
        <v>#DIV/0!</v>
      </c>
      <c r="H144" s="163" t="e">
        <f>INDEX(InputData!G$12:G$2000,MATCH($B144,InputData!$B$12:$B$2000,0)+2+$J$8,1)</f>
        <v>#DIV/0!</v>
      </c>
      <c r="I144" s="163" t="e">
        <f>INDEX(InputData!H$12:H$2000,MATCH($B144,InputData!$B$12:$B$2000,0)+2+$J$8,1)</f>
        <v>#DIV/0!</v>
      </c>
      <c r="J144" s="163" t="e">
        <f>INDEX(InputData!I$12:I$2000,MATCH($B144,InputData!$B$12:$B$2000,0)+2+$J$8,1)</f>
        <v>#DIV/0!</v>
      </c>
      <c r="K144" s="163" t="e">
        <f>INDEX(InputData!J$12:J$2000,MATCH($B144,InputData!$B$12:$B$2000,0)+2+$J$8,1)</f>
        <v>#DIV/0!</v>
      </c>
      <c r="L144" s="163" t="e">
        <f>INDEX(InputData!K$12:K$2000,MATCH($B144,InputData!$B$12:$B$2000,0)+2+$J$8,1)</f>
        <v>#DIV/0!</v>
      </c>
      <c r="M144" s="163" t="e">
        <f>INDEX(InputData!L$12:L$2000,MATCH($B144,InputData!$B$12:$B$2000,0)+2+$J$8,1)</f>
        <v>#DIV/0!</v>
      </c>
      <c r="N144" s="163" t="e">
        <f>INDEX(InputData!M$12:M$2000,MATCH($B144,InputData!$B$12:$B$2000,0)+2+$J$8,1)</f>
        <v>#DIV/0!</v>
      </c>
    </row>
    <row r="145" spans="2:14" x14ac:dyDescent="0.2">
      <c r="B145" s="91" t="s">
        <v>69</v>
      </c>
      <c r="C145" s="75">
        <f>INDEX(InputData!G$12:G$2000,MATCH(B145,InputData!$B$12:$B$2000,0),1)</f>
        <v>0</v>
      </c>
      <c r="D145" s="76" t="str">
        <f>INDEX(InputData!D$12:D$2000,MATCH(B145,InputData!$B$12:$B$2000,0),1)</f>
        <v>JASO BC</v>
      </c>
      <c r="E145" s="163" t="e">
        <f>INDEX(InputData!D$12:D$2000,MATCH($B145,InputData!$B$12:$B$2000,0)+2+$J$8,1)</f>
        <v>#DIV/0!</v>
      </c>
      <c r="F145" s="163" t="e">
        <f>INDEX(InputData!E$12:E$2000,MATCH($B145,InputData!$B$12:$B$2000,0)+2+$J$8,1)</f>
        <v>#DIV/0!</v>
      </c>
      <c r="G145" s="163" t="e">
        <f>INDEX(InputData!F$12:F$2000,MATCH($B145,InputData!$B$12:$B$2000,0)+2+$J$8,1)</f>
        <v>#DIV/0!</v>
      </c>
      <c r="H145" s="163" t="e">
        <f>INDEX(InputData!G$12:G$2000,MATCH($B145,InputData!$B$12:$B$2000,0)+2+$J$8,1)</f>
        <v>#DIV/0!</v>
      </c>
      <c r="I145" s="163" t="e">
        <f>INDEX(InputData!H$12:H$2000,MATCH($B145,InputData!$B$12:$B$2000,0)+2+$J$8,1)</f>
        <v>#DIV/0!</v>
      </c>
      <c r="J145" s="163" t="e">
        <f>INDEX(InputData!I$12:I$2000,MATCH($B145,InputData!$B$12:$B$2000,0)+2+$J$8,1)</f>
        <v>#DIV/0!</v>
      </c>
      <c r="K145" s="163" t="e">
        <f>INDEX(InputData!J$12:J$2000,MATCH($B145,InputData!$B$12:$B$2000,0)+2+$J$8,1)</f>
        <v>#DIV/0!</v>
      </c>
      <c r="L145" s="163" t="e">
        <f>INDEX(InputData!K$12:K$2000,MATCH($B145,InputData!$B$12:$B$2000,0)+2+$J$8,1)</f>
        <v>#DIV/0!</v>
      </c>
      <c r="M145" s="163" t="e">
        <f>INDEX(InputData!L$12:L$2000,MATCH($B145,InputData!$B$12:$B$2000,0)+2+$J$8,1)</f>
        <v>#DIV/0!</v>
      </c>
      <c r="N145" s="163" t="e">
        <f>INDEX(InputData!M$12:M$2000,MATCH($B145,InputData!$B$12:$B$2000,0)+2+$J$8,1)</f>
        <v>#DIV/0!</v>
      </c>
    </row>
    <row r="146" spans="2:14" x14ac:dyDescent="0.2">
      <c r="B146" s="91" t="s">
        <v>65</v>
      </c>
      <c r="C146" s="75">
        <f>INDEX(InputData!G$12:G$2000,MATCH(B146,InputData!$B$12:$B$2000,0),1)</f>
        <v>0</v>
      </c>
      <c r="D146" s="76">
        <f>INDEX(InputData!D$12:D$2000,MATCH(B146,InputData!$B$12:$B$2000,0),1)</f>
        <v>0</v>
      </c>
      <c r="E146" s="163" t="e">
        <f>INDEX(InputData!D$12:D$2000,MATCH($B146,InputData!$B$12:$B$2000,0)+2+$J$8,1)</f>
        <v>#DIV/0!</v>
      </c>
      <c r="F146" s="163" t="e">
        <f>INDEX(InputData!E$12:E$2000,MATCH($B146,InputData!$B$12:$B$2000,0)+2+$J$8,1)</f>
        <v>#DIV/0!</v>
      </c>
      <c r="G146" s="163" t="e">
        <f>INDEX(InputData!F$12:F$2000,MATCH($B146,InputData!$B$12:$B$2000,0)+2+$J$8,1)</f>
        <v>#DIV/0!</v>
      </c>
      <c r="H146" s="163" t="e">
        <f>INDEX(InputData!G$12:G$2000,MATCH($B146,InputData!$B$12:$B$2000,0)+2+$J$8,1)</f>
        <v>#DIV/0!</v>
      </c>
      <c r="I146" s="163" t="e">
        <f>INDEX(InputData!H$12:H$2000,MATCH($B146,InputData!$B$12:$B$2000,0)+2+$J$8,1)</f>
        <v>#DIV/0!</v>
      </c>
      <c r="J146" s="163" t="e">
        <f>INDEX(InputData!I$12:I$2000,MATCH($B146,InputData!$B$12:$B$2000,0)+2+$J$8,1)</f>
        <v>#DIV/0!</v>
      </c>
      <c r="K146" s="163" t="e">
        <f>INDEX(InputData!J$12:J$2000,MATCH($B146,InputData!$B$12:$B$2000,0)+2+$J$8,1)</f>
        <v>#DIV/0!</v>
      </c>
      <c r="L146" s="163" t="e">
        <f>INDEX(InputData!K$12:K$2000,MATCH($B146,InputData!$B$12:$B$2000,0)+2+$J$8,1)</f>
        <v>#DIV/0!</v>
      </c>
      <c r="M146" s="163" t="e">
        <f>INDEX(InputData!L$12:L$2000,MATCH($B146,InputData!$B$12:$B$2000,0)+2+$J$8,1)</f>
        <v>#DIV/0!</v>
      </c>
      <c r="N146" s="163" t="e">
        <f>INDEX(InputData!M$12:M$2000,MATCH($B146,InputData!$B$12:$B$2000,0)+2+$J$8,1)</f>
        <v>#DIV/0!</v>
      </c>
    </row>
    <row r="147" spans="2:14" x14ac:dyDescent="0.2">
      <c r="B147" s="91" t="s">
        <v>61</v>
      </c>
      <c r="C147" s="75">
        <f>INDEX(InputData!G$12:G$2000,MATCH(B147,InputData!$B$12:$B$2000,0),1)</f>
        <v>0</v>
      </c>
      <c r="D147" s="76" t="str">
        <f>INDEX(InputData!D$12:D$2000,MATCH(B147,InputData!$B$12:$B$2000,0),1)</f>
        <v>JASO BC</v>
      </c>
      <c r="E147" s="163" t="e">
        <f>INDEX(InputData!D$12:D$2000,MATCH($B147,InputData!$B$12:$B$2000,0)+2+$J$8,1)</f>
        <v>#DIV/0!</v>
      </c>
      <c r="F147" s="163" t="e">
        <f>INDEX(InputData!E$12:E$2000,MATCH($B147,InputData!$B$12:$B$2000,0)+2+$J$8,1)</f>
        <v>#DIV/0!</v>
      </c>
      <c r="G147" s="163" t="e">
        <f>INDEX(InputData!F$12:F$2000,MATCH($B147,InputData!$B$12:$B$2000,0)+2+$J$8,1)</f>
        <v>#DIV/0!</v>
      </c>
      <c r="H147" s="163" t="e">
        <f>INDEX(InputData!G$12:G$2000,MATCH($B147,InputData!$B$12:$B$2000,0)+2+$J$8,1)</f>
        <v>#DIV/0!</v>
      </c>
      <c r="I147" s="163" t="e">
        <f>INDEX(InputData!H$12:H$2000,MATCH($B147,InputData!$B$12:$B$2000,0)+2+$J$8,1)</f>
        <v>#DIV/0!</v>
      </c>
      <c r="J147" s="163" t="e">
        <f>INDEX(InputData!I$12:I$2000,MATCH($B147,InputData!$B$12:$B$2000,0)+2+$J$8,1)</f>
        <v>#DIV/0!</v>
      </c>
      <c r="K147" s="163" t="e">
        <f>INDEX(InputData!J$12:J$2000,MATCH($B147,InputData!$B$12:$B$2000,0)+2+$J$8,1)</f>
        <v>#DIV/0!</v>
      </c>
      <c r="L147" s="163" t="e">
        <f>INDEX(InputData!K$12:K$2000,MATCH($B147,InputData!$B$12:$B$2000,0)+2+$J$8,1)</f>
        <v>#DIV/0!</v>
      </c>
      <c r="M147" s="163" t="e">
        <f>INDEX(InputData!L$12:L$2000,MATCH($B147,InputData!$B$12:$B$2000,0)+2+$J$8,1)</f>
        <v>#DIV/0!</v>
      </c>
      <c r="N147" s="163" t="e">
        <f>INDEX(InputData!M$12:M$2000,MATCH($B147,InputData!$B$12:$B$2000,0)+2+$J$8,1)</f>
        <v>#DIV/0!</v>
      </c>
    </row>
    <row r="148" spans="2:14" x14ac:dyDescent="0.2">
      <c r="B148" s="91" t="s">
        <v>57</v>
      </c>
      <c r="C148" s="75">
        <f>INDEX(InputData!G$12:G$2000,MATCH(B148,InputData!$B$12:$B$2000,0),1)</f>
        <v>0</v>
      </c>
      <c r="D148" s="76">
        <f>INDEX(InputData!D$12:D$2000,MATCH(B148,InputData!$B$12:$B$2000,0),1)</f>
        <v>0</v>
      </c>
      <c r="E148" s="163" t="e">
        <f>INDEX(InputData!D$12:D$2000,MATCH($B148,InputData!$B$12:$B$2000,0)+2+$J$8,1)</f>
        <v>#DIV/0!</v>
      </c>
      <c r="F148" s="163" t="e">
        <f>INDEX(InputData!E$12:E$2000,MATCH($B148,InputData!$B$12:$B$2000,0)+2+$J$8,1)</f>
        <v>#DIV/0!</v>
      </c>
      <c r="G148" s="163" t="e">
        <f>INDEX(InputData!F$12:F$2000,MATCH($B148,InputData!$B$12:$B$2000,0)+2+$J$8,1)</f>
        <v>#DIV/0!</v>
      </c>
      <c r="H148" s="163" t="e">
        <f>INDEX(InputData!G$12:G$2000,MATCH($B148,InputData!$B$12:$B$2000,0)+2+$J$8,1)</f>
        <v>#DIV/0!</v>
      </c>
      <c r="I148" s="163" t="e">
        <f>INDEX(InputData!H$12:H$2000,MATCH($B148,InputData!$B$12:$B$2000,0)+2+$J$8,1)</f>
        <v>#DIV/0!</v>
      </c>
      <c r="J148" s="163" t="e">
        <f>INDEX(InputData!I$12:I$2000,MATCH($B148,InputData!$B$12:$B$2000,0)+2+$J$8,1)</f>
        <v>#DIV/0!</v>
      </c>
      <c r="K148" s="163" t="e">
        <f>INDEX(InputData!J$12:J$2000,MATCH($B148,InputData!$B$12:$B$2000,0)+2+$J$8,1)</f>
        <v>#DIV/0!</v>
      </c>
      <c r="L148" s="163" t="e">
        <f>INDEX(InputData!K$12:K$2000,MATCH($B148,InputData!$B$12:$B$2000,0)+2+$J$8,1)</f>
        <v>#DIV/0!</v>
      </c>
      <c r="M148" s="163" t="e">
        <f>INDEX(InputData!L$12:L$2000,MATCH($B148,InputData!$B$12:$B$2000,0)+2+$J$8,1)</f>
        <v>#DIV/0!</v>
      </c>
      <c r="N148" s="163" t="e">
        <f>INDEX(InputData!M$12:M$2000,MATCH($B148,InputData!$B$12:$B$2000,0)+2+$J$8,1)</f>
        <v>#DIV/0!</v>
      </c>
    </row>
    <row r="149" spans="2:14" x14ac:dyDescent="0.2">
      <c r="B149" s="91" t="s">
        <v>53</v>
      </c>
      <c r="C149" s="75">
        <f>INDEX(InputData!G$12:G$2000,MATCH(B149,InputData!$B$12:$B$2000,0),1)</f>
        <v>0</v>
      </c>
      <c r="D149" s="76" t="str">
        <f>INDEX(InputData!D$12:D$2000,MATCH(B149,InputData!$B$12:$B$2000,0),1)</f>
        <v>JASO BC</v>
      </c>
      <c r="E149" s="163" t="e">
        <f>INDEX(InputData!D$12:D$2000,MATCH($B149,InputData!$B$12:$B$2000,0)+2+$J$8,1)</f>
        <v>#DIV/0!</v>
      </c>
      <c r="F149" s="163" t="e">
        <f>INDEX(InputData!E$12:E$2000,MATCH($B149,InputData!$B$12:$B$2000,0)+2+$J$8,1)</f>
        <v>#DIV/0!</v>
      </c>
      <c r="G149" s="163" t="e">
        <f>INDEX(InputData!F$12:F$2000,MATCH($B149,InputData!$B$12:$B$2000,0)+2+$J$8,1)</f>
        <v>#DIV/0!</v>
      </c>
      <c r="H149" s="163" t="e">
        <f>INDEX(InputData!G$12:G$2000,MATCH($B149,InputData!$B$12:$B$2000,0)+2+$J$8,1)</f>
        <v>#DIV/0!</v>
      </c>
      <c r="I149" s="163" t="e">
        <f>INDEX(InputData!H$12:H$2000,MATCH($B149,InputData!$B$12:$B$2000,0)+2+$J$8,1)</f>
        <v>#DIV/0!</v>
      </c>
      <c r="J149" s="163" t="e">
        <f>INDEX(InputData!I$12:I$2000,MATCH($B149,InputData!$B$12:$B$2000,0)+2+$J$8,1)</f>
        <v>#DIV/0!</v>
      </c>
      <c r="K149" s="163" t="e">
        <f>INDEX(InputData!J$12:J$2000,MATCH($B149,InputData!$B$12:$B$2000,0)+2+$J$8,1)</f>
        <v>#DIV/0!</v>
      </c>
      <c r="L149" s="163" t="e">
        <f>INDEX(InputData!K$12:K$2000,MATCH($B149,InputData!$B$12:$B$2000,0)+2+$J$8,1)</f>
        <v>#DIV/0!</v>
      </c>
      <c r="M149" s="163" t="e">
        <f>INDEX(InputData!L$12:L$2000,MATCH($B149,InputData!$B$12:$B$2000,0)+2+$J$8,1)</f>
        <v>#DIV/0!</v>
      </c>
      <c r="N149" s="163" t="e">
        <f>INDEX(InputData!M$12:M$2000,MATCH($B149,InputData!$B$12:$B$2000,0)+2+$J$8,1)</f>
        <v>#DIV/0!</v>
      </c>
    </row>
    <row r="150" spans="2:14" x14ac:dyDescent="0.2">
      <c r="B150" s="91" t="s">
        <v>51</v>
      </c>
      <c r="C150" s="75">
        <f>INDEX(InputData!G$12:G$2000,MATCH(B150,InputData!$B$12:$B$2000,0),1)</f>
        <v>0</v>
      </c>
      <c r="D150" s="76">
        <f>INDEX(InputData!D$12:D$2000,MATCH(B150,InputData!$B$12:$B$2000,0),1)</f>
        <v>0</v>
      </c>
      <c r="E150" s="163" t="e">
        <f>INDEX(InputData!D$12:D$2000,MATCH($B150,InputData!$B$12:$B$2000,0)+2+$J$8,1)</f>
        <v>#DIV/0!</v>
      </c>
      <c r="F150" s="163" t="e">
        <f>INDEX(InputData!E$12:E$2000,MATCH($B150,InputData!$B$12:$B$2000,0)+2+$J$8,1)</f>
        <v>#DIV/0!</v>
      </c>
      <c r="G150" s="163" t="e">
        <f>INDEX(InputData!F$12:F$2000,MATCH($B150,InputData!$B$12:$B$2000,0)+2+$J$8,1)</f>
        <v>#DIV/0!</v>
      </c>
      <c r="H150" s="163" t="e">
        <f>INDEX(InputData!G$12:G$2000,MATCH($B150,InputData!$B$12:$B$2000,0)+2+$J$8,1)</f>
        <v>#DIV/0!</v>
      </c>
      <c r="I150" s="163" t="e">
        <f>INDEX(InputData!H$12:H$2000,MATCH($B150,InputData!$B$12:$B$2000,0)+2+$J$8,1)</f>
        <v>#DIV/0!</v>
      </c>
      <c r="J150" s="163" t="e">
        <f>INDEX(InputData!I$12:I$2000,MATCH($B150,InputData!$B$12:$B$2000,0)+2+$J$8,1)</f>
        <v>#DIV/0!</v>
      </c>
      <c r="K150" s="163" t="e">
        <f>INDEX(InputData!J$12:J$2000,MATCH($B150,InputData!$B$12:$B$2000,0)+2+$J$8,1)</f>
        <v>#DIV/0!</v>
      </c>
      <c r="L150" s="163" t="e">
        <f>INDEX(InputData!K$12:K$2000,MATCH($B150,InputData!$B$12:$B$2000,0)+2+$J$8,1)</f>
        <v>#DIV/0!</v>
      </c>
      <c r="M150" s="163" t="e">
        <f>INDEX(InputData!L$12:L$2000,MATCH($B150,InputData!$B$12:$B$2000,0)+2+$J$8,1)</f>
        <v>#DIV/0!</v>
      </c>
      <c r="N150" s="163" t="e">
        <f>INDEX(InputData!M$12:M$2000,MATCH($B150,InputData!$B$12:$B$2000,0)+2+$J$8,1)</f>
        <v>#DIV/0!</v>
      </c>
    </row>
    <row r="151" spans="2:14" x14ac:dyDescent="0.2">
      <c r="B151" s="91" t="s">
        <v>49</v>
      </c>
      <c r="C151" s="75">
        <f>INDEX(InputData!G$12:G$2000,MATCH(B151,InputData!$B$12:$B$2000,0),1)</f>
        <v>0</v>
      </c>
      <c r="D151" s="76" t="str">
        <f>INDEX(InputData!D$12:D$2000,MATCH(B151,InputData!$B$12:$B$2000,0),1)</f>
        <v>JASO BC</v>
      </c>
      <c r="E151" s="163" t="e">
        <f>INDEX(InputData!D$12:D$2000,MATCH($B151,InputData!$B$12:$B$2000,0)+2+$J$8,1)</f>
        <v>#DIV/0!</v>
      </c>
      <c r="F151" s="163" t="e">
        <f>INDEX(InputData!E$12:E$2000,MATCH($B151,InputData!$B$12:$B$2000,0)+2+$J$8,1)</f>
        <v>#DIV/0!</v>
      </c>
      <c r="G151" s="163" t="e">
        <f>INDEX(InputData!F$12:F$2000,MATCH($B151,InputData!$B$12:$B$2000,0)+2+$J$8,1)</f>
        <v>#DIV/0!</v>
      </c>
      <c r="H151" s="163" t="e">
        <f>INDEX(InputData!G$12:G$2000,MATCH($B151,InputData!$B$12:$B$2000,0)+2+$J$8,1)</f>
        <v>#DIV/0!</v>
      </c>
      <c r="I151" s="163" t="e">
        <f>INDEX(InputData!H$12:H$2000,MATCH($B151,InputData!$B$12:$B$2000,0)+2+$J$8,1)</f>
        <v>#DIV/0!</v>
      </c>
      <c r="J151" s="163" t="e">
        <f>INDEX(InputData!I$12:I$2000,MATCH($B151,InputData!$B$12:$B$2000,0)+2+$J$8,1)</f>
        <v>#DIV/0!</v>
      </c>
      <c r="K151" s="163" t="e">
        <f>INDEX(InputData!J$12:J$2000,MATCH($B151,InputData!$B$12:$B$2000,0)+2+$J$8,1)</f>
        <v>#DIV/0!</v>
      </c>
      <c r="L151" s="163" t="e">
        <f>INDEX(InputData!K$12:K$2000,MATCH($B151,InputData!$B$12:$B$2000,0)+2+$J$8,1)</f>
        <v>#DIV/0!</v>
      </c>
      <c r="M151" s="163" t="e">
        <f>INDEX(InputData!L$12:L$2000,MATCH($B151,InputData!$B$12:$B$2000,0)+2+$J$8,1)</f>
        <v>#DIV/0!</v>
      </c>
      <c r="N151" s="163" t="e">
        <f>INDEX(InputData!M$12:M$2000,MATCH($B151,InputData!$B$12:$B$2000,0)+2+$J$8,1)</f>
        <v>#DIV/0!</v>
      </c>
    </row>
    <row r="152" spans="2:14" x14ac:dyDescent="0.2">
      <c r="B152" s="91" t="s">
        <v>47</v>
      </c>
      <c r="C152" s="75">
        <f>INDEX(InputData!G$12:G$2000,MATCH(B152,InputData!$B$12:$B$2000,0),1)</f>
        <v>0</v>
      </c>
      <c r="D152" s="76">
        <f>INDEX(InputData!D$12:D$2000,MATCH(B152,InputData!$B$12:$B$2000,0),1)</f>
        <v>0</v>
      </c>
      <c r="E152" s="163" t="e">
        <f>INDEX(InputData!D$12:D$2000,MATCH($B152,InputData!$B$12:$B$2000,0)+2+$J$8,1)</f>
        <v>#DIV/0!</v>
      </c>
      <c r="F152" s="163" t="e">
        <f>INDEX(InputData!E$12:E$2000,MATCH($B152,InputData!$B$12:$B$2000,0)+2+$J$8,1)</f>
        <v>#DIV/0!</v>
      </c>
      <c r="G152" s="163" t="e">
        <f>INDEX(InputData!F$12:F$2000,MATCH($B152,InputData!$B$12:$B$2000,0)+2+$J$8,1)</f>
        <v>#DIV/0!</v>
      </c>
      <c r="H152" s="163" t="e">
        <f>INDEX(InputData!G$12:G$2000,MATCH($B152,InputData!$B$12:$B$2000,0)+2+$J$8,1)</f>
        <v>#DIV/0!</v>
      </c>
      <c r="I152" s="163" t="e">
        <f>INDEX(InputData!H$12:H$2000,MATCH($B152,InputData!$B$12:$B$2000,0)+2+$J$8,1)</f>
        <v>#DIV/0!</v>
      </c>
      <c r="J152" s="163" t="e">
        <f>INDEX(InputData!I$12:I$2000,MATCH($B152,InputData!$B$12:$B$2000,0)+2+$J$8,1)</f>
        <v>#DIV/0!</v>
      </c>
      <c r="K152" s="163" t="e">
        <f>INDEX(InputData!J$12:J$2000,MATCH($B152,InputData!$B$12:$B$2000,0)+2+$J$8,1)</f>
        <v>#DIV/0!</v>
      </c>
      <c r="L152" s="163" t="e">
        <f>INDEX(InputData!K$12:K$2000,MATCH($B152,InputData!$B$12:$B$2000,0)+2+$J$8,1)</f>
        <v>#DIV/0!</v>
      </c>
      <c r="M152" s="163" t="e">
        <f>INDEX(InputData!L$12:L$2000,MATCH($B152,InputData!$B$12:$B$2000,0)+2+$J$8,1)</f>
        <v>#DIV/0!</v>
      </c>
      <c r="N152" s="163" t="e">
        <f>INDEX(InputData!M$12:M$2000,MATCH($B152,InputData!$B$12:$B$2000,0)+2+$J$8,1)</f>
        <v>#DIV/0!</v>
      </c>
    </row>
    <row r="153" spans="2:14" x14ac:dyDescent="0.2">
      <c r="B153" s="91" t="s">
        <v>45</v>
      </c>
      <c r="C153" s="75">
        <f>INDEX(InputData!G$12:G$2000,MATCH(B153,InputData!$B$12:$B$2000,0),1)</f>
        <v>0</v>
      </c>
      <c r="D153" s="76" t="str">
        <f>INDEX(InputData!D$12:D$2000,MATCH(B153,InputData!$B$12:$B$2000,0),1)</f>
        <v>JASO BC</v>
      </c>
      <c r="E153" s="163" t="e">
        <f>INDEX(InputData!D$12:D$2000,MATCH($B153,InputData!$B$12:$B$2000,0)+2+$J$8,1)</f>
        <v>#DIV/0!</v>
      </c>
      <c r="F153" s="163" t="e">
        <f>INDEX(InputData!E$12:E$2000,MATCH($B153,InputData!$B$12:$B$2000,0)+2+$J$8,1)</f>
        <v>#DIV/0!</v>
      </c>
      <c r="G153" s="163" t="e">
        <f>INDEX(InputData!F$12:F$2000,MATCH($B153,InputData!$B$12:$B$2000,0)+2+$J$8,1)</f>
        <v>#DIV/0!</v>
      </c>
      <c r="H153" s="163" t="e">
        <f>INDEX(InputData!G$12:G$2000,MATCH($B153,InputData!$B$12:$B$2000,0)+2+$J$8,1)</f>
        <v>#DIV/0!</v>
      </c>
      <c r="I153" s="163" t="e">
        <f>INDEX(InputData!H$12:H$2000,MATCH($B153,InputData!$B$12:$B$2000,0)+2+$J$8,1)</f>
        <v>#DIV/0!</v>
      </c>
      <c r="J153" s="163" t="e">
        <f>INDEX(InputData!I$12:I$2000,MATCH($B153,InputData!$B$12:$B$2000,0)+2+$J$8,1)</f>
        <v>#DIV/0!</v>
      </c>
      <c r="K153" s="163" t="e">
        <f>INDEX(InputData!J$12:J$2000,MATCH($B153,InputData!$B$12:$B$2000,0)+2+$J$8,1)</f>
        <v>#DIV/0!</v>
      </c>
      <c r="L153" s="163" t="e">
        <f>INDEX(InputData!K$12:K$2000,MATCH($B153,InputData!$B$12:$B$2000,0)+2+$J$8,1)</f>
        <v>#DIV/0!</v>
      </c>
      <c r="M153" s="163" t="e">
        <f>INDEX(InputData!L$12:L$2000,MATCH($B153,InputData!$B$12:$B$2000,0)+2+$J$8,1)</f>
        <v>#DIV/0!</v>
      </c>
      <c r="N153" s="163" t="e">
        <f>INDEX(InputData!M$12:M$2000,MATCH($B153,InputData!$B$12:$B$2000,0)+2+$J$8,1)</f>
        <v>#DIV/0!</v>
      </c>
    </row>
    <row r="154" spans="2:14" x14ac:dyDescent="0.2">
      <c r="B154" s="91" t="s">
        <v>107</v>
      </c>
      <c r="C154" s="75">
        <f>INDEX(InputData!G$12:G$2000,MATCH(B154,InputData!$B$12:$B$2000,0),1)</f>
        <v>0</v>
      </c>
      <c r="D154" s="76">
        <f>INDEX(InputData!D$12:D$2000,MATCH(B154,InputData!$B$12:$B$2000,0),1)</f>
        <v>0</v>
      </c>
      <c r="E154" s="163" t="e">
        <f>INDEX(InputData!D$12:D$2000,MATCH($B154,InputData!$B$12:$B$2000,0)+2+$J$8,1)</f>
        <v>#DIV/0!</v>
      </c>
      <c r="F154" s="163" t="e">
        <f>INDEX(InputData!E$12:E$2000,MATCH($B154,InputData!$B$12:$B$2000,0)+2+$J$8,1)</f>
        <v>#DIV/0!</v>
      </c>
      <c r="G154" s="163" t="e">
        <f>INDEX(InputData!F$12:F$2000,MATCH($B154,InputData!$B$12:$B$2000,0)+2+$J$8,1)</f>
        <v>#DIV/0!</v>
      </c>
      <c r="H154" s="163" t="e">
        <f>INDEX(InputData!G$12:G$2000,MATCH($B154,InputData!$B$12:$B$2000,0)+2+$J$8,1)</f>
        <v>#DIV/0!</v>
      </c>
      <c r="I154" s="163" t="e">
        <f>INDEX(InputData!H$12:H$2000,MATCH($B154,InputData!$B$12:$B$2000,0)+2+$J$8,1)</f>
        <v>#DIV/0!</v>
      </c>
      <c r="J154" s="163" t="e">
        <f>INDEX(InputData!I$12:I$2000,MATCH($B154,InputData!$B$12:$B$2000,0)+2+$J$8,1)</f>
        <v>#DIV/0!</v>
      </c>
      <c r="K154" s="163" t="e">
        <f>INDEX(InputData!J$12:J$2000,MATCH($B154,InputData!$B$12:$B$2000,0)+2+$J$8,1)</f>
        <v>#DIV/0!</v>
      </c>
      <c r="L154" s="163" t="e">
        <f>INDEX(InputData!K$12:K$2000,MATCH($B154,InputData!$B$12:$B$2000,0)+2+$J$8,1)</f>
        <v>#DIV/0!</v>
      </c>
      <c r="M154" s="163" t="e">
        <f>INDEX(InputData!L$12:L$2000,MATCH($B154,InputData!$B$12:$B$2000,0)+2+$J$8,1)</f>
        <v>#DIV/0!</v>
      </c>
      <c r="N154" s="163" t="e">
        <f>INDEX(InputData!M$12:M$2000,MATCH($B154,InputData!$B$12:$B$2000,0)+2+$J$8,1)</f>
        <v>#DIV/0!</v>
      </c>
    </row>
    <row r="155" spans="2:14" x14ac:dyDescent="0.2">
      <c r="B155" s="91" t="s">
        <v>111</v>
      </c>
      <c r="C155" s="75">
        <f>INDEX(InputData!G$12:G$2000,MATCH(B155,InputData!$B$12:$B$2000,0),1)</f>
        <v>0</v>
      </c>
      <c r="D155" s="76" t="str">
        <f>INDEX(InputData!D$12:D$2000,MATCH(B155,InputData!$B$12:$B$2000,0),1)</f>
        <v>JASO BC</v>
      </c>
      <c r="E155" s="163" t="e">
        <f>INDEX(InputData!D$12:D$2000,MATCH($B155,InputData!$B$12:$B$2000,0)+2+$J$8,1)</f>
        <v>#DIV/0!</v>
      </c>
      <c r="F155" s="163" t="e">
        <f>INDEX(InputData!E$12:E$2000,MATCH($B155,InputData!$B$12:$B$2000,0)+2+$J$8,1)</f>
        <v>#DIV/0!</v>
      </c>
      <c r="G155" s="163" t="e">
        <f>INDEX(InputData!F$12:F$2000,MATCH($B155,InputData!$B$12:$B$2000,0)+2+$J$8,1)</f>
        <v>#DIV/0!</v>
      </c>
      <c r="H155" s="163" t="e">
        <f>INDEX(InputData!G$12:G$2000,MATCH($B155,InputData!$B$12:$B$2000,0)+2+$J$8,1)</f>
        <v>#DIV/0!</v>
      </c>
      <c r="I155" s="163" t="e">
        <f>INDEX(InputData!H$12:H$2000,MATCH($B155,InputData!$B$12:$B$2000,0)+2+$J$8,1)</f>
        <v>#DIV/0!</v>
      </c>
      <c r="J155" s="163" t="e">
        <f>INDEX(InputData!I$12:I$2000,MATCH($B155,InputData!$B$12:$B$2000,0)+2+$J$8,1)</f>
        <v>#DIV/0!</v>
      </c>
      <c r="K155" s="163" t="e">
        <f>INDEX(InputData!J$12:J$2000,MATCH($B155,InputData!$B$12:$B$2000,0)+2+$J$8,1)</f>
        <v>#DIV/0!</v>
      </c>
      <c r="L155" s="163" t="e">
        <f>INDEX(InputData!K$12:K$2000,MATCH($B155,InputData!$B$12:$B$2000,0)+2+$J$8,1)</f>
        <v>#DIV/0!</v>
      </c>
      <c r="M155" s="163" t="e">
        <f>INDEX(InputData!L$12:L$2000,MATCH($B155,InputData!$B$12:$B$2000,0)+2+$J$8,1)</f>
        <v>#DIV/0!</v>
      </c>
      <c r="N155" s="163" t="e">
        <f>INDEX(InputData!M$12:M$2000,MATCH($B155,InputData!$B$12:$B$2000,0)+2+$J$8,1)</f>
        <v>#DIV/0!</v>
      </c>
    </row>
    <row r="156" spans="2:14" x14ac:dyDescent="0.2">
      <c r="B156" s="91" t="s">
        <v>115</v>
      </c>
      <c r="C156" s="75">
        <f>INDEX(InputData!G$12:G$2000,MATCH(B156,InputData!$B$12:$B$2000,0),1)</f>
        <v>0</v>
      </c>
      <c r="D156" s="76">
        <f>INDEX(InputData!D$12:D$2000,MATCH(B156,InputData!$B$12:$B$2000,0),1)</f>
        <v>0</v>
      </c>
      <c r="E156" s="163" t="e">
        <f>INDEX(InputData!D$12:D$2000,MATCH($B156,InputData!$B$12:$B$2000,0)+2+$J$8,1)</f>
        <v>#DIV/0!</v>
      </c>
      <c r="F156" s="163" t="e">
        <f>INDEX(InputData!E$12:E$2000,MATCH($B156,InputData!$B$12:$B$2000,0)+2+$J$8,1)</f>
        <v>#DIV/0!</v>
      </c>
      <c r="G156" s="163" t="e">
        <f>INDEX(InputData!F$12:F$2000,MATCH($B156,InputData!$B$12:$B$2000,0)+2+$J$8,1)</f>
        <v>#DIV/0!</v>
      </c>
      <c r="H156" s="163" t="e">
        <f>INDEX(InputData!G$12:G$2000,MATCH($B156,InputData!$B$12:$B$2000,0)+2+$J$8,1)</f>
        <v>#DIV/0!</v>
      </c>
      <c r="I156" s="163" t="e">
        <f>INDEX(InputData!H$12:H$2000,MATCH($B156,InputData!$B$12:$B$2000,0)+2+$J$8,1)</f>
        <v>#DIV/0!</v>
      </c>
      <c r="J156" s="163" t="e">
        <f>INDEX(InputData!I$12:I$2000,MATCH($B156,InputData!$B$12:$B$2000,0)+2+$J$8,1)</f>
        <v>#DIV/0!</v>
      </c>
      <c r="K156" s="163" t="e">
        <f>INDEX(InputData!J$12:J$2000,MATCH($B156,InputData!$B$12:$B$2000,0)+2+$J$8,1)</f>
        <v>#DIV/0!</v>
      </c>
      <c r="L156" s="163" t="e">
        <f>INDEX(InputData!K$12:K$2000,MATCH($B156,InputData!$B$12:$B$2000,0)+2+$J$8,1)</f>
        <v>#DIV/0!</v>
      </c>
      <c r="M156" s="163" t="e">
        <f>INDEX(InputData!L$12:L$2000,MATCH($B156,InputData!$B$12:$B$2000,0)+2+$J$8,1)</f>
        <v>#DIV/0!</v>
      </c>
      <c r="N156" s="163" t="e">
        <f>INDEX(InputData!M$12:M$2000,MATCH($B156,InputData!$B$12:$B$2000,0)+2+$J$8,1)</f>
        <v>#DIV/0!</v>
      </c>
    </row>
    <row r="157" spans="2:14" x14ac:dyDescent="0.2">
      <c r="B157" s="91" t="s">
        <v>119</v>
      </c>
      <c r="C157" s="75">
        <f>INDEX(InputData!G$12:G$2000,MATCH(B157,InputData!$B$12:$B$2000,0),1)</f>
        <v>0</v>
      </c>
      <c r="D157" s="76" t="str">
        <f>INDEX(InputData!D$12:D$2000,MATCH(B157,InputData!$B$12:$B$2000,0),1)</f>
        <v>JASO BC</v>
      </c>
      <c r="E157" s="163" t="e">
        <f>INDEX(InputData!D$12:D$2000,MATCH($B157,InputData!$B$12:$B$2000,0)+2+$J$8,1)</f>
        <v>#DIV/0!</v>
      </c>
      <c r="F157" s="163" t="e">
        <f>INDEX(InputData!E$12:E$2000,MATCH($B157,InputData!$B$12:$B$2000,0)+2+$J$8,1)</f>
        <v>#DIV/0!</v>
      </c>
      <c r="G157" s="163" t="e">
        <f>INDEX(InputData!F$12:F$2000,MATCH($B157,InputData!$B$12:$B$2000,0)+2+$J$8,1)</f>
        <v>#DIV/0!</v>
      </c>
      <c r="H157" s="163" t="e">
        <f>INDEX(InputData!G$12:G$2000,MATCH($B157,InputData!$B$12:$B$2000,0)+2+$J$8,1)</f>
        <v>#DIV/0!</v>
      </c>
      <c r="I157" s="163" t="e">
        <f>INDEX(InputData!H$12:H$2000,MATCH($B157,InputData!$B$12:$B$2000,0)+2+$J$8,1)</f>
        <v>#DIV/0!</v>
      </c>
      <c r="J157" s="163" t="e">
        <f>INDEX(InputData!I$12:I$2000,MATCH($B157,InputData!$B$12:$B$2000,0)+2+$J$8,1)</f>
        <v>#DIV/0!</v>
      </c>
      <c r="K157" s="163" t="e">
        <f>INDEX(InputData!J$12:J$2000,MATCH($B157,InputData!$B$12:$B$2000,0)+2+$J$8,1)</f>
        <v>#DIV/0!</v>
      </c>
      <c r="L157" s="163" t="e">
        <f>INDEX(InputData!K$12:K$2000,MATCH($B157,InputData!$B$12:$B$2000,0)+2+$J$8,1)</f>
        <v>#DIV/0!</v>
      </c>
      <c r="M157" s="163" t="e">
        <f>INDEX(InputData!L$12:L$2000,MATCH($B157,InputData!$B$12:$B$2000,0)+2+$J$8,1)</f>
        <v>#DIV/0!</v>
      </c>
      <c r="N157" s="163" t="e">
        <f>INDEX(InputData!M$12:M$2000,MATCH($B157,InputData!$B$12:$B$2000,0)+2+$J$8,1)</f>
        <v>#DIV/0!</v>
      </c>
    </row>
    <row r="158" spans="2:14" x14ac:dyDescent="0.2">
      <c r="B158" s="91" t="s">
        <v>123</v>
      </c>
      <c r="C158" s="75">
        <f>INDEX(InputData!G$12:G$2000,MATCH(B158,InputData!$B$12:$B$2000,0),1)</f>
        <v>0</v>
      </c>
      <c r="D158" s="76">
        <f>INDEX(InputData!D$12:D$2000,MATCH(B158,InputData!$B$12:$B$2000,0),1)</f>
        <v>0</v>
      </c>
      <c r="E158" s="163" t="e">
        <f>INDEX(InputData!D$12:D$2000,MATCH($B158,InputData!$B$12:$B$2000,0)+2+$J$8,1)</f>
        <v>#DIV/0!</v>
      </c>
      <c r="F158" s="163" t="e">
        <f>INDEX(InputData!E$12:E$2000,MATCH($B158,InputData!$B$12:$B$2000,0)+2+$J$8,1)</f>
        <v>#DIV/0!</v>
      </c>
      <c r="G158" s="163" t="e">
        <f>INDEX(InputData!F$12:F$2000,MATCH($B158,InputData!$B$12:$B$2000,0)+2+$J$8,1)</f>
        <v>#DIV/0!</v>
      </c>
      <c r="H158" s="163" t="e">
        <f>INDEX(InputData!G$12:G$2000,MATCH($B158,InputData!$B$12:$B$2000,0)+2+$J$8,1)</f>
        <v>#DIV/0!</v>
      </c>
      <c r="I158" s="163" t="e">
        <f>INDEX(InputData!H$12:H$2000,MATCH($B158,InputData!$B$12:$B$2000,0)+2+$J$8,1)</f>
        <v>#DIV/0!</v>
      </c>
      <c r="J158" s="163" t="e">
        <f>INDEX(InputData!I$12:I$2000,MATCH($B158,InputData!$B$12:$B$2000,0)+2+$J$8,1)</f>
        <v>#DIV/0!</v>
      </c>
      <c r="K158" s="163" t="e">
        <f>INDEX(InputData!J$12:J$2000,MATCH($B158,InputData!$B$12:$B$2000,0)+2+$J$8,1)</f>
        <v>#DIV/0!</v>
      </c>
      <c r="L158" s="163" t="e">
        <f>INDEX(InputData!K$12:K$2000,MATCH($B158,InputData!$B$12:$B$2000,0)+2+$J$8,1)</f>
        <v>#DIV/0!</v>
      </c>
      <c r="M158" s="163" t="e">
        <f>INDEX(InputData!L$12:L$2000,MATCH($B158,InputData!$B$12:$B$2000,0)+2+$J$8,1)</f>
        <v>#DIV/0!</v>
      </c>
      <c r="N158" s="163" t="e">
        <f>INDEX(InputData!M$12:M$2000,MATCH($B158,InputData!$B$12:$B$2000,0)+2+$J$8,1)</f>
        <v>#DIV/0!</v>
      </c>
    </row>
    <row r="159" spans="2:14" x14ac:dyDescent="0.2">
      <c r="B159" s="91" t="s">
        <v>127</v>
      </c>
      <c r="C159" s="75">
        <f>INDEX(InputData!G$12:G$2000,MATCH(B159,InputData!$B$12:$B$2000,0),1)</f>
        <v>0</v>
      </c>
      <c r="D159" s="76" t="str">
        <f>INDEX(InputData!D$12:D$2000,MATCH(B159,InputData!$B$12:$B$2000,0),1)</f>
        <v>JASO BC</v>
      </c>
      <c r="E159" s="163" t="e">
        <f>INDEX(InputData!D$12:D$2000,MATCH($B159,InputData!$B$12:$B$2000,0)+2+$J$8,1)</f>
        <v>#DIV/0!</v>
      </c>
      <c r="F159" s="163" t="e">
        <f>INDEX(InputData!E$12:E$2000,MATCH($B159,InputData!$B$12:$B$2000,0)+2+$J$8,1)</f>
        <v>#DIV/0!</v>
      </c>
      <c r="G159" s="163" t="e">
        <f>INDEX(InputData!F$12:F$2000,MATCH($B159,InputData!$B$12:$B$2000,0)+2+$J$8,1)</f>
        <v>#DIV/0!</v>
      </c>
      <c r="H159" s="163" t="e">
        <f>INDEX(InputData!G$12:G$2000,MATCH($B159,InputData!$B$12:$B$2000,0)+2+$J$8,1)</f>
        <v>#DIV/0!</v>
      </c>
      <c r="I159" s="163" t="e">
        <f>INDEX(InputData!H$12:H$2000,MATCH($B159,InputData!$B$12:$B$2000,0)+2+$J$8,1)</f>
        <v>#DIV/0!</v>
      </c>
      <c r="J159" s="163" t="e">
        <f>INDEX(InputData!I$12:I$2000,MATCH($B159,InputData!$B$12:$B$2000,0)+2+$J$8,1)</f>
        <v>#DIV/0!</v>
      </c>
      <c r="K159" s="163" t="e">
        <f>INDEX(InputData!J$12:J$2000,MATCH($B159,InputData!$B$12:$B$2000,0)+2+$J$8,1)</f>
        <v>#DIV/0!</v>
      </c>
      <c r="L159" s="163" t="e">
        <f>INDEX(InputData!K$12:K$2000,MATCH($B159,InputData!$B$12:$B$2000,0)+2+$J$8,1)</f>
        <v>#DIV/0!</v>
      </c>
      <c r="M159" s="163" t="e">
        <f>INDEX(InputData!L$12:L$2000,MATCH($B159,InputData!$B$12:$B$2000,0)+2+$J$8,1)</f>
        <v>#DIV/0!</v>
      </c>
      <c r="N159" s="163" t="e">
        <f>INDEX(InputData!M$12:M$2000,MATCH($B159,InputData!$B$12:$B$2000,0)+2+$J$8,1)</f>
        <v>#DIV/0!</v>
      </c>
    </row>
    <row r="160" spans="2:14" x14ac:dyDescent="0.2">
      <c r="B160" s="91" t="s">
        <v>131</v>
      </c>
      <c r="C160" s="75">
        <f>INDEX(InputData!G$12:G$2000,MATCH(B160,InputData!$B$12:$B$2000,0),1)</f>
        <v>0</v>
      </c>
      <c r="D160" s="76">
        <f>INDEX(InputData!D$12:D$2000,MATCH(B160,InputData!$B$12:$B$2000,0),1)</f>
        <v>0</v>
      </c>
      <c r="E160" s="163" t="e">
        <f>INDEX(InputData!D$12:D$2000,MATCH($B160,InputData!$B$12:$B$2000,0)+2+$J$8,1)</f>
        <v>#DIV/0!</v>
      </c>
      <c r="F160" s="163" t="e">
        <f>INDEX(InputData!E$12:E$2000,MATCH($B160,InputData!$B$12:$B$2000,0)+2+$J$8,1)</f>
        <v>#DIV/0!</v>
      </c>
      <c r="G160" s="163" t="e">
        <f>INDEX(InputData!F$12:F$2000,MATCH($B160,InputData!$B$12:$B$2000,0)+2+$J$8,1)</f>
        <v>#DIV/0!</v>
      </c>
      <c r="H160" s="163" t="e">
        <f>INDEX(InputData!G$12:G$2000,MATCH($B160,InputData!$B$12:$B$2000,0)+2+$J$8,1)</f>
        <v>#DIV/0!</v>
      </c>
      <c r="I160" s="163" t="e">
        <f>INDEX(InputData!H$12:H$2000,MATCH($B160,InputData!$B$12:$B$2000,0)+2+$J$8,1)</f>
        <v>#DIV/0!</v>
      </c>
      <c r="J160" s="163" t="e">
        <f>INDEX(InputData!I$12:I$2000,MATCH($B160,InputData!$B$12:$B$2000,0)+2+$J$8,1)</f>
        <v>#DIV/0!</v>
      </c>
      <c r="K160" s="163" t="e">
        <f>INDEX(InputData!J$12:J$2000,MATCH($B160,InputData!$B$12:$B$2000,0)+2+$J$8,1)</f>
        <v>#DIV/0!</v>
      </c>
      <c r="L160" s="163" t="e">
        <f>INDEX(InputData!K$12:K$2000,MATCH($B160,InputData!$B$12:$B$2000,0)+2+$J$8,1)</f>
        <v>#DIV/0!</v>
      </c>
      <c r="M160" s="163" t="e">
        <f>INDEX(InputData!L$12:L$2000,MATCH($B160,InputData!$B$12:$B$2000,0)+2+$J$8,1)</f>
        <v>#DIV/0!</v>
      </c>
      <c r="N160" s="163" t="e">
        <f>INDEX(InputData!M$12:M$2000,MATCH($B160,InputData!$B$12:$B$2000,0)+2+$J$8,1)</f>
        <v>#DIV/0!</v>
      </c>
    </row>
    <row r="161" spans="2:14" x14ac:dyDescent="0.2">
      <c r="B161" s="91" t="s">
        <v>135</v>
      </c>
      <c r="C161" s="75">
        <f>INDEX(InputData!G$12:G$2000,MATCH(B161,InputData!$B$12:$B$2000,0),1)</f>
        <v>0</v>
      </c>
      <c r="D161" s="76" t="str">
        <f>INDEX(InputData!D$12:D$2000,MATCH(B161,InputData!$B$12:$B$2000,0),1)</f>
        <v>JASO BC</v>
      </c>
      <c r="E161" s="163" t="e">
        <f>INDEX(InputData!D$12:D$2000,MATCH($B161,InputData!$B$12:$B$2000,0)+2+$J$8,1)</f>
        <v>#DIV/0!</v>
      </c>
      <c r="F161" s="163" t="e">
        <f>INDEX(InputData!E$12:E$2000,MATCH($B161,InputData!$B$12:$B$2000,0)+2+$J$8,1)</f>
        <v>#DIV/0!</v>
      </c>
      <c r="G161" s="163" t="e">
        <f>INDEX(InputData!F$12:F$2000,MATCH($B161,InputData!$B$12:$B$2000,0)+2+$J$8,1)</f>
        <v>#DIV/0!</v>
      </c>
      <c r="H161" s="163" t="e">
        <f>INDEX(InputData!G$12:G$2000,MATCH($B161,InputData!$B$12:$B$2000,0)+2+$J$8,1)</f>
        <v>#DIV/0!</v>
      </c>
      <c r="I161" s="163" t="e">
        <f>INDEX(InputData!H$12:H$2000,MATCH($B161,InputData!$B$12:$B$2000,0)+2+$J$8,1)</f>
        <v>#DIV/0!</v>
      </c>
      <c r="J161" s="163" t="e">
        <f>INDEX(InputData!I$12:I$2000,MATCH($B161,InputData!$B$12:$B$2000,0)+2+$J$8,1)</f>
        <v>#DIV/0!</v>
      </c>
      <c r="K161" s="163" t="e">
        <f>INDEX(InputData!J$12:J$2000,MATCH($B161,InputData!$B$12:$B$2000,0)+2+$J$8,1)</f>
        <v>#DIV/0!</v>
      </c>
      <c r="L161" s="163" t="e">
        <f>INDEX(InputData!K$12:K$2000,MATCH($B161,InputData!$B$12:$B$2000,0)+2+$J$8,1)</f>
        <v>#DIV/0!</v>
      </c>
      <c r="M161" s="163" t="e">
        <f>INDEX(InputData!L$12:L$2000,MATCH($B161,InputData!$B$12:$B$2000,0)+2+$J$8,1)</f>
        <v>#DIV/0!</v>
      </c>
      <c r="N161" s="163" t="e">
        <f>INDEX(InputData!M$12:M$2000,MATCH($B161,InputData!$B$12:$B$2000,0)+2+$J$8,1)</f>
        <v>#DIV/0!</v>
      </c>
    </row>
    <row r="162" spans="2:14" x14ac:dyDescent="0.2">
      <c r="B162" s="91" t="s">
        <v>139</v>
      </c>
      <c r="C162" s="75">
        <f>INDEX(InputData!G$12:G$2000,MATCH(B162,InputData!$B$12:$B$2000,0),1)</f>
        <v>0</v>
      </c>
      <c r="D162" s="76">
        <f>INDEX(InputData!D$12:D$2000,MATCH(B162,InputData!$B$12:$B$2000,0),1)</f>
        <v>0</v>
      </c>
      <c r="E162" s="163" t="e">
        <f>INDEX(InputData!D$12:D$2000,MATCH($B162,InputData!$B$12:$B$2000,0)+2+$J$8,1)</f>
        <v>#DIV/0!</v>
      </c>
      <c r="F162" s="163" t="e">
        <f>INDEX(InputData!E$12:E$2000,MATCH($B162,InputData!$B$12:$B$2000,0)+2+$J$8,1)</f>
        <v>#DIV/0!</v>
      </c>
      <c r="G162" s="163" t="e">
        <f>INDEX(InputData!F$12:F$2000,MATCH($B162,InputData!$B$12:$B$2000,0)+2+$J$8,1)</f>
        <v>#DIV/0!</v>
      </c>
      <c r="H162" s="163" t="e">
        <f>INDEX(InputData!G$12:G$2000,MATCH($B162,InputData!$B$12:$B$2000,0)+2+$J$8,1)</f>
        <v>#DIV/0!</v>
      </c>
      <c r="I162" s="163" t="e">
        <f>INDEX(InputData!H$12:H$2000,MATCH($B162,InputData!$B$12:$B$2000,0)+2+$J$8,1)</f>
        <v>#DIV/0!</v>
      </c>
      <c r="J162" s="163" t="e">
        <f>INDEX(InputData!I$12:I$2000,MATCH($B162,InputData!$B$12:$B$2000,0)+2+$J$8,1)</f>
        <v>#DIV/0!</v>
      </c>
      <c r="K162" s="163" t="e">
        <f>INDEX(InputData!J$12:J$2000,MATCH($B162,InputData!$B$12:$B$2000,0)+2+$J$8,1)</f>
        <v>#DIV/0!</v>
      </c>
      <c r="L162" s="163" t="e">
        <f>INDEX(InputData!K$12:K$2000,MATCH($B162,InputData!$B$12:$B$2000,0)+2+$J$8,1)</f>
        <v>#DIV/0!</v>
      </c>
      <c r="M162" s="163" t="e">
        <f>INDEX(InputData!L$12:L$2000,MATCH($B162,InputData!$B$12:$B$2000,0)+2+$J$8,1)</f>
        <v>#DIV/0!</v>
      </c>
      <c r="N162" s="163" t="e">
        <f>INDEX(InputData!M$12:M$2000,MATCH($B162,InputData!$B$12:$B$2000,0)+2+$J$8,1)</f>
        <v>#DIV/0!</v>
      </c>
    </row>
    <row r="163" spans="2:14" x14ac:dyDescent="0.2">
      <c r="B163" s="91" t="s">
        <v>143</v>
      </c>
      <c r="C163" s="75">
        <f>INDEX(InputData!G$12:G$2000,MATCH(B163,InputData!$B$12:$B$2000,0),1)</f>
        <v>0</v>
      </c>
      <c r="D163" s="76" t="str">
        <f>INDEX(InputData!D$12:D$2000,MATCH(B163,InputData!$B$12:$B$2000,0),1)</f>
        <v>JASO BC</v>
      </c>
      <c r="E163" s="163" t="e">
        <f>INDEX(InputData!D$12:D$2000,MATCH($B163,InputData!$B$12:$B$2000,0)+2+$J$8,1)</f>
        <v>#DIV/0!</v>
      </c>
      <c r="F163" s="163" t="e">
        <f>INDEX(InputData!E$12:E$2000,MATCH($B163,InputData!$B$12:$B$2000,0)+2+$J$8,1)</f>
        <v>#DIV/0!</v>
      </c>
      <c r="G163" s="163" t="e">
        <f>INDEX(InputData!F$12:F$2000,MATCH($B163,InputData!$B$12:$B$2000,0)+2+$J$8,1)</f>
        <v>#DIV/0!</v>
      </c>
      <c r="H163" s="163" t="e">
        <f>INDEX(InputData!G$12:G$2000,MATCH($B163,InputData!$B$12:$B$2000,0)+2+$J$8,1)</f>
        <v>#DIV/0!</v>
      </c>
      <c r="I163" s="163" t="e">
        <f>INDEX(InputData!H$12:H$2000,MATCH($B163,InputData!$B$12:$B$2000,0)+2+$J$8,1)</f>
        <v>#DIV/0!</v>
      </c>
      <c r="J163" s="163" t="e">
        <f>INDEX(InputData!I$12:I$2000,MATCH($B163,InputData!$B$12:$B$2000,0)+2+$J$8,1)</f>
        <v>#DIV/0!</v>
      </c>
      <c r="K163" s="163" t="e">
        <f>INDEX(InputData!J$12:J$2000,MATCH($B163,InputData!$B$12:$B$2000,0)+2+$J$8,1)</f>
        <v>#DIV/0!</v>
      </c>
      <c r="L163" s="163" t="e">
        <f>INDEX(InputData!K$12:K$2000,MATCH($B163,InputData!$B$12:$B$2000,0)+2+$J$8,1)</f>
        <v>#DIV/0!</v>
      </c>
      <c r="M163" s="163" t="e">
        <f>INDEX(InputData!L$12:L$2000,MATCH($B163,InputData!$B$12:$B$2000,0)+2+$J$8,1)</f>
        <v>#DIV/0!</v>
      </c>
      <c r="N163" s="163" t="e">
        <f>INDEX(InputData!M$12:M$2000,MATCH($B163,InputData!$B$12:$B$2000,0)+2+$J$8,1)</f>
        <v>#DIV/0!</v>
      </c>
    </row>
    <row r="164" spans="2:14" x14ac:dyDescent="0.2">
      <c r="B164" s="91" t="s">
        <v>147</v>
      </c>
      <c r="C164" s="75">
        <f>INDEX(InputData!G$12:G$2000,MATCH(B164,InputData!$B$12:$B$2000,0),1)</f>
        <v>0</v>
      </c>
      <c r="D164" s="76">
        <f>INDEX(InputData!D$12:D$2000,MATCH(B164,InputData!$B$12:$B$2000,0),1)</f>
        <v>0</v>
      </c>
      <c r="E164" s="163" t="e">
        <f>INDEX(InputData!D$12:D$2000,MATCH($B164,InputData!$B$12:$B$2000,0)+2+$J$8,1)</f>
        <v>#DIV/0!</v>
      </c>
      <c r="F164" s="163" t="e">
        <f>INDEX(InputData!E$12:E$2000,MATCH($B164,InputData!$B$12:$B$2000,0)+2+$J$8,1)</f>
        <v>#DIV/0!</v>
      </c>
      <c r="G164" s="163" t="e">
        <f>INDEX(InputData!F$12:F$2000,MATCH($B164,InputData!$B$12:$B$2000,0)+2+$J$8,1)</f>
        <v>#DIV/0!</v>
      </c>
      <c r="H164" s="163" t="e">
        <f>INDEX(InputData!G$12:G$2000,MATCH($B164,InputData!$B$12:$B$2000,0)+2+$J$8,1)</f>
        <v>#DIV/0!</v>
      </c>
      <c r="I164" s="163" t="e">
        <f>INDEX(InputData!H$12:H$2000,MATCH($B164,InputData!$B$12:$B$2000,0)+2+$J$8,1)</f>
        <v>#DIV/0!</v>
      </c>
      <c r="J164" s="163" t="e">
        <f>INDEX(InputData!I$12:I$2000,MATCH($B164,InputData!$B$12:$B$2000,0)+2+$J$8,1)</f>
        <v>#DIV/0!</v>
      </c>
      <c r="K164" s="163" t="e">
        <f>INDEX(InputData!J$12:J$2000,MATCH($B164,InputData!$B$12:$B$2000,0)+2+$J$8,1)</f>
        <v>#DIV/0!</v>
      </c>
      <c r="L164" s="163" t="e">
        <f>INDEX(InputData!K$12:K$2000,MATCH($B164,InputData!$B$12:$B$2000,0)+2+$J$8,1)</f>
        <v>#DIV/0!</v>
      </c>
      <c r="M164" s="163" t="e">
        <f>INDEX(InputData!L$12:L$2000,MATCH($B164,InputData!$B$12:$B$2000,0)+2+$J$8,1)</f>
        <v>#DIV/0!</v>
      </c>
      <c r="N164" s="163" t="e">
        <f>INDEX(InputData!M$12:M$2000,MATCH($B164,InputData!$B$12:$B$2000,0)+2+$J$8,1)</f>
        <v>#DIV/0!</v>
      </c>
    </row>
    <row r="165" spans="2:14" x14ac:dyDescent="0.2">
      <c r="B165" s="91" t="s">
        <v>151</v>
      </c>
      <c r="C165" s="75">
        <f>INDEX(InputData!G$12:G$2000,MATCH(B165,InputData!$B$12:$B$2000,0),1)</f>
        <v>0</v>
      </c>
      <c r="D165" s="76" t="str">
        <f>INDEX(InputData!D$12:D$2000,MATCH(B165,InputData!$B$12:$B$2000,0),1)</f>
        <v>JASO BC</v>
      </c>
      <c r="E165" s="163" t="e">
        <f>INDEX(InputData!D$12:D$2000,MATCH($B165,InputData!$B$12:$B$2000,0)+2+$J$8,1)</f>
        <v>#DIV/0!</v>
      </c>
      <c r="F165" s="163" t="e">
        <f>INDEX(InputData!E$12:E$2000,MATCH($B165,InputData!$B$12:$B$2000,0)+2+$J$8,1)</f>
        <v>#DIV/0!</v>
      </c>
      <c r="G165" s="163" t="e">
        <f>INDEX(InputData!F$12:F$2000,MATCH($B165,InputData!$B$12:$B$2000,0)+2+$J$8,1)</f>
        <v>#DIV/0!</v>
      </c>
      <c r="H165" s="163" t="e">
        <f>INDEX(InputData!G$12:G$2000,MATCH($B165,InputData!$B$12:$B$2000,0)+2+$J$8,1)</f>
        <v>#DIV/0!</v>
      </c>
      <c r="I165" s="163" t="e">
        <f>INDEX(InputData!H$12:H$2000,MATCH($B165,InputData!$B$12:$B$2000,0)+2+$J$8,1)</f>
        <v>#DIV/0!</v>
      </c>
      <c r="J165" s="163" t="e">
        <f>INDEX(InputData!I$12:I$2000,MATCH($B165,InputData!$B$12:$B$2000,0)+2+$J$8,1)</f>
        <v>#DIV/0!</v>
      </c>
      <c r="K165" s="163" t="e">
        <f>INDEX(InputData!J$12:J$2000,MATCH($B165,InputData!$B$12:$B$2000,0)+2+$J$8,1)</f>
        <v>#DIV/0!</v>
      </c>
      <c r="L165" s="163" t="e">
        <f>INDEX(InputData!K$12:K$2000,MATCH($B165,InputData!$B$12:$B$2000,0)+2+$J$8,1)</f>
        <v>#DIV/0!</v>
      </c>
      <c r="M165" s="163" t="e">
        <f>INDEX(InputData!L$12:L$2000,MATCH($B165,InputData!$B$12:$B$2000,0)+2+$J$8,1)</f>
        <v>#DIV/0!</v>
      </c>
      <c r="N165" s="163" t="e">
        <f>INDEX(InputData!M$12:M$2000,MATCH($B165,InputData!$B$12:$B$2000,0)+2+$J$8,1)</f>
        <v>#DIV/0!</v>
      </c>
    </row>
    <row r="166" spans="2:14" x14ac:dyDescent="0.2">
      <c r="B166" s="91" t="s">
        <v>155</v>
      </c>
      <c r="C166" s="75">
        <f>INDEX(InputData!G$12:G$2000,MATCH(B166,InputData!$B$12:$B$2000,0),1)</f>
        <v>0</v>
      </c>
      <c r="D166" s="76">
        <f>INDEX(InputData!D$12:D$2000,MATCH(B166,InputData!$B$12:$B$2000,0),1)</f>
        <v>0</v>
      </c>
      <c r="E166" s="163" t="e">
        <f>INDEX(InputData!D$12:D$2000,MATCH($B166,InputData!$B$12:$B$2000,0)+2+$J$8,1)</f>
        <v>#DIV/0!</v>
      </c>
      <c r="F166" s="163" t="e">
        <f>INDEX(InputData!E$12:E$2000,MATCH($B166,InputData!$B$12:$B$2000,0)+2+$J$8,1)</f>
        <v>#DIV/0!</v>
      </c>
      <c r="G166" s="163" t="e">
        <f>INDEX(InputData!F$12:F$2000,MATCH($B166,InputData!$B$12:$B$2000,0)+2+$J$8,1)</f>
        <v>#DIV/0!</v>
      </c>
      <c r="H166" s="163" t="e">
        <f>INDEX(InputData!G$12:G$2000,MATCH($B166,InputData!$B$12:$B$2000,0)+2+$J$8,1)</f>
        <v>#DIV/0!</v>
      </c>
      <c r="I166" s="163" t="e">
        <f>INDEX(InputData!H$12:H$2000,MATCH($B166,InputData!$B$12:$B$2000,0)+2+$J$8,1)</f>
        <v>#DIV/0!</v>
      </c>
      <c r="J166" s="163" t="e">
        <f>INDEX(InputData!I$12:I$2000,MATCH($B166,InputData!$B$12:$B$2000,0)+2+$J$8,1)</f>
        <v>#DIV/0!</v>
      </c>
      <c r="K166" s="163" t="e">
        <f>INDEX(InputData!J$12:J$2000,MATCH($B166,InputData!$B$12:$B$2000,0)+2+$J$8,1)</f>
        <v>#DIV/0!</v>
      </c>
      <c r="L166" s="163" t="e">
        <f>INDEX(InputData!K$12:K$2000,MATCH($B166,InputData!$B$12:$B$2000,0)+2+$J$8,1)</f>
        <v>#DIV/0!</v>
      </c>
      <c r="M166" s="163" t="e">
        <f>INDEX(InputData!L$12:L$2000,MATCH($B166,InputData!$B$12:$B$2000,0)+2+$J$8,1)</f>
        <v>#DIV/0!</v>
      </c>
      <c r="N166" s="163" t="e">
        <f>INDEX(InputData!M$12:M$2000,MATCH($B166,InputData!$B$12:$B$2000,0)+2+$J$8,1)</f>
        <v>#DIV/0!</v>
      </c>
    </row>
    <row r="167" spans="2:14" x14ac:dyDescent="0.2">
      <c r="B167" s="91" t="s">
        <v>159</v>
      </c>
      <c r="C167" s="75">
        <f>INDEX(InputData!G$12:G$2000,MATCH(B167,InputData!$B$12:$B$2000,0),1)</f>
        <v>0</v>
      </c>
      <c r="D167" s="76" t="str">
        <f>INDEX(InputData!D$12:D$2000,MATCH(B167,InputData!$B$12:$B$2000,0),1)</f>
        <v>JASO BC</v>
      </c>
      <c r="E167" s="163" t="e">
        <f>INDEX(InputData!D$12:D$2000,MATCH($B167,InputData!$B$12:$B$2000,0)+2+$J$8,1)</f>
        <v>#DIV/0!</v>
      </c>
      <c r="F167" s="163" t="e">
        <f>INDEX(InputData!E$12:E$2000,MATCH($B167,InputData!$B$12:$B$2000,0)+2+$J$8,1)</f>
        <v>#DIV/0!</v>
      </c>
      <c r="G167" s="163" t="e">
        <f>INDEX(InputData!F$12:F$2000,MATCH($B167,InputData!$B$12:$B$2000,0)+2+$J$8,1)</f>
        <v>#DIV/0!</v>
      </c>
      <c r="H167" s="163" t="e">
        <f>INDEX(InputData!G$12:G$2000,MATCH($B167,InputData!$B$12:$B$2000,0)+2+$J$8,1)</f>
        <v>#DIV/0!</v>
      </c>
      <c r="I167" s="163" t="e">
        <f>INDEX(InputData!H$12:H$2000,MATCH($B167,InputData!$B$12:$B$2000,0)+2+$J$8,1)</f>
        <v>#DIV/0!</v>
      </c>
      <c r="J167" s="163" t="e">
        <f>INDEX(InputData!I$12:I$2000,MATCH($B167,InputData!$B$12:$B$2000,0)+2+$J$8,1)</f>
        <v>#DIV/0!</v>
      </c>
      <c r="K167" s="163" t="e">
        <f>INDEX(InputData!J$12:J$2000,MATCH($B167,InputData!$B$12:$B$2000,0)+2+$J$8,1)</f>
        <v>#DIV/0!</v>
      </c>
      <c r="L167" s="163" t="e">
        <f>INDEX(InputData!K$12:K$2000,MATCH($B167,InputData!$B$12:$B$2000,0)+2+$J$8,1)</f>
        <v>#DIV/0!</v>
      </c>
      <c r="M167" s="163" t="e">
        <f>INDEX(InputData!L$12:L$2000,MATCH($B167,InputData!$B$12:$B$2000,0)+2+$J$8,1)</f>
        <v>#DIV/0!</v>
      </c>
      <c r="N167" s="163" t="e">
        <f>INDEX(InputData!M$12:M$2000,MATCH($B167,InputData!$B$12:$B$2000,0)+2+$J$8,1)</f>
        <v>#DIV/0!</v>
      </c>
    </row>
    <row r="168" spans="2:14" x14ac:dyDescent="0.2">
      <c r="B168" s="91" t="s">
        <v>163</v>
      </c>
      <c r="C168" s="75">
        <f>INDEX(InputData!G$12:G$2000,MATCH(B168,InputData!$B$12:$B$2000,0),1)</f>
        <v>0</v>
      </c>
      <c r="D168" s="76">
        <f>INDEX(InputData!D$12:D$2000,MATCH(B168,InputData!$B$12:$B$2000,0),1)</f>
        <v>0</v>
      </c>
      <c r="E168" s="163" t="e">
        <f>INDEX(InputData!D$12:D$2000,MATCH($B168,InputData!$B$12:$B$2000,0)+2+$J$8,1)</f>
        <v>#DIV/0!</v>
      </c>
      <c r="F168" s="163" t="e">
        <f>INDEX(InputData!E$12:E$2000,MATCH($B168,InputData!$B$12:$B$2000,0)+2+$J$8,1)</f>
        <v>#DIV/0!</v>
      </c>
      <c r="G168" s="163" t="e">
        <f>INDEX(InputData!F$12:F$2000,MATCH($B168,InputData!$B$12:$B$2000,0)+2+$J$8,1)</f>
        <v>#DIV/0!</v>
      </c>
      <c r="H168" s="163" t="e">
        <f>INDEX(InputData!G$12:G$2000,MATCH($B168,InputData!$B$12:$B$2000,0)+2+$J$8,1)</f>
        <v>#DIV/0!</v>
      </c>
      <c r="I168" s="163" t="e">
        <f>INDEX(InputData!H$12:H$2000,MATCH($B168,InputData!$B$12:$B$2000,0)+2+$J$8,1)</f>
        <v>#DIV/0!</v>
      </c>
      <c r="J168" s="163" t="e">
        <f>INDEX(InputData!I$12:I$2000,MATCH($B168,InputData!$B$12:$B$2000,0)+2+$J$8,1)</f>
        <v>#DIV/0!</v>
      </c>
      <c r="K168" s="163" t="e">
        <f>INDEX(InputData!J$12:J$2000,MATCH($B168,InputData!$B$12:$B$2000,0)+2+$J$8,1)</f>
        <v>#DIV/0!</v>
      </c>
      <c r="L168" s="163" t="e">
        <f>INDEX(InputData!K$12:K$2000,MATCH($B168,InputData!$B$12:$B$2000,0)+2+$J$8,1)</f>
        <v>#DIV/0!</v>
      </c>
      <c r="M168" s="163" t="e">
        <f>INDEX(InputData!L$12:L$2000,MATCH($B168,InputData!$B$12:$B$2000,0)+2+$J$8,1)</f>
        <v>#DIV/0!</v>
      </c>
      <c r="N168" s="163" t="e">
        <f>INDEX(InputData!M$12:M$2000,MATCH($B168,InputData!$B$12:$B$2000,0)+2+$J$8,1)</f>
        <v>#DIV/0!</v>
      </c>
    </row>
    <row r="169" spans="2:14" x14ac:dyDescent="0.2">
      <c r="B169" s="91" t="s">
        <v>167</v>
      </c>
      <c r="C169" s="75">
        <f>INDEX(InputData!G$12:G$2000,MATCH(B169,InputData!$B$12:$B$2000,0),1)</f>
        <v>0</v>
      </c>
      <c r="D169" s="76" t="str">
        <f>INDEX(InputData!D$12:D$2000,MATCH(B169,InputData!$B$12:$B$2000,0),1)</f>
        <v>JASO BC</v>
      </c>
      <c r="E169" s="163" t="e">
        <f>INDEX(InputData!D$12:D$2000,MATCH($B169,InputData!$B$12:$B$2000,0)+2+$J$8,1)</f>
        <v>#DIV/0!</v>
      </c>
      <c r="F169" s="163" t="e">
        <f>INDEX(InputData!E$12:E$2000,MATCH($B169,InputData!$B$12:$B$2000,0)+2+$J$8,1)</f>
        <v>#DIV/0!</v>
      </c>
      <c r="G169" s="163" t="e">
        <f>INDEX(InputData!F$12:F$2000,MATCH($B169,InputData!$B$12:$B$2000,0)+2+$J$8,1)</f>
        <v>#DIV/0!</v>
      </c>
      <c r="H169" s="163" t="e">
        <f>INDEX(InputData!G$12:G$2000,MATCH($B169,InputData!$B$12:$B$2000,0)+2+$J$8,1)</f>
        <v>#DIV/0!</v>
      </c>
      <c r="I169" s="163" t="e">
        <f>INDEX(InputData!H$12:H$2000,MATCH($B169,InputData!$B$12:$B$2000,0)+2+$J$8,1)</f>
        <v>#DIV/0!</v>
      </c>
      <c r="J169" s="163" t="e">
        <f>INDEX(InputData!I$12:I$2000,MATCH($B169,InputData!$B$12:$B$2000,0)+2+$J$8,1)</f>
        <v>#DIV/0!</v>
      </c>
      <c r="K169" s="163" t="e">
        <f>INDEX(InputData!J$12:J$2000,MATCH($B169,InputData!$B$12:$B$2000,0)+2+$J$8,1)</f>
        <v>#DIV/0!</v>
      </c>
      <c r="L169" s="163" t="e">
        <f>INDEX(InputData!K$12:K$2000,MATCH($B169,InputData!$B$12:$B$2000,0)+2+$J$8,1)</f>
        <v>#DIV/0!</v>
      </c>
      <c r="M169" s="163" t="e">
        <f>INDEX(InputData!L$12:L$2000,MATCH($B169,InputData!$B$12:$B$2000,0)+2+$J$8,1)</f>
        <v>#DIV/0!</v>
      </c>
      <c r="N169" s="163" t="e">
        <f>INDEX(InputData!M$12:M$2000,MATCH($B169,InputData!$B$12:$B$2000,0)+2+$J$8,1)</f>
        <v>#DIV/0!</v>
      </c>
    </row>
    <row r="170" spans="2:14" x14ac:dyDescent="0.2">
      <c r="B170" s="91" t="s">
        <v>171</v>
      </c>
      <c r="C170" s="75">
        <f>INDEX(InputData!G$12:G$2000,MATCH(B170,InputData!$B$12:$B$2000,0),1)</f>
        <v>0</v>
      </c>
      <c r="D170" s="76">
        <f>INDEX(InputData!D$12:D$2000,MATCH(B170,InputData!$B$12:$B$2000,0),1)</f>
        <v>0</v>
      </c>
      <c r="E170" s="163" t="e">
        <f>INDEX(InputData!D$12:D$2000,MATCH($B170,InputData!$B$12:$B$2000,0)+2+$J$8,1)</f>
        <v>#DIV/0!</v>
      </c>
      <c r="F170" s="163" t="e">
        <f>INDEX(InputData!E$12:E$2000,MATCH($B170,InputData!$B$12:$B$2000,0)+2+$J$8,1)</f>
        <v>#DIV/0!</v>
      </c>
      <c r="G170" s="163" t="e">
        <f>INDEX(InputData!F$12:F$2000,MATCH($B170,InputData!$B$12:$B$2000,0)+2+$J$8,1)</f>
        <v>#DIV/0!</v>
      </c>
      <c r="H170" s="163" t="e">
        <f>INDEX(InputData!G$12:G$2000,MATCH($B170,InputData!$B$12:$B$2000,0)+2+$J$8,1)</f>
        <v>#DIV/0!</v>
      </c>
      <c r="I170" s="163" t="e">
        <f>INDEX(InputData!H$12:H$2000,MATCH($B170,InputData!$B$12:$B$2000,0)+2+$J$8,1)</f>
        <v>#DIV/0!</v>
      </c>
      <c r="J170" s="163" t="e">
        <f>INDEX(InputData!I$12:I$2000,MATCH($B170,InputData!$B$12:$B$2000,0)+2+$J$8,1)</f>
        <v>#DIV/0!</v>
      </c>
      <c r="K170" s="163" t="e">
        <f>INDEX(InputData!J$12:J$2000,MATCH($B170,InputData!$B$12:$B$2000,0)+2+$J$8,1)</f>
        <v>#DIV/0!</v>
      </c>
      <c r="L170" s="163" t="e">
        <f>INDEX(InputData!K$12:K$2000,MATCH($B170,InputData!$B$12:$B$2000,0)+2+$J$8,1)</f>
        <v>#DIV/0!</v>
      </c>
      <c r="M170" s="163" t="e">
        <f>INDEX(InputData!L$12:L$2000,MATCH($B170,InputData!$B$12:$B$2000,0)+2+$J$8,1)</f>
        <v>#DIV/0!</v>
      </c>
      <c r="N170" s="163" t="e">
        <f>INDEX(InputData!M$12:M$2000,MATCH($B170,InputData!$B$12:$B$2000,0)+2+$J$8,1)</f>
        <v>#DIV/0!</v>
      </c>
    </row>
    <row r="171" spans="2:14" x14ac:dyDescent="0.2">
      <c r="B171" s="91" t="s">
        <v>175</v>
      </c>
      <c r="C171" s="75">
        <f>INDEX(InputData!G$12:G$2000,MATCH(B171,InputData!$B$12:$B$2000,0),1)</f>
        <v>0</v>
      </c>
      <c r="D171" s="76" t="str">
        <f>INDEX(InputData!D$12:D$2000,MATCH(B171,InputData!$B$12:$B$2000,0),1)</f>
        <v>JASO BC</v>
      </c>
      <c r="E171" s="163" t="e">
        <f>INDEX(InputData!D$12:D$2000,MATCH($B171,InputData!$B$12:$B$2000,0)+2+$J$8,1)</f>
        <v>#DIV/0!</v>
      </c>
      <c r="F171" s="163" t="e">
        <f>INDEX(InputData!E$12:E$2000,MATCH($B171,InputData!$B$12:$B$2000,0)+2+$J$8,1)</f>
        <v>#DIV/0!</v>
      </c>
      <c r="G171" s="163" t="e">
        <f>INDEX(InputData!F$12:F$2000,MATCH($B171,InputData!$B$12:$B$2000,0)+2+$J$8,1)</f>
        <v>#DIV/0!</v>
      </c>
      <c r="H171" s="163" t="e">
        <f>INDEX(InputData!G$12:G$2000,MATCH($B171,InputData!$B$12:$B$2000,0)+2+$J$8,1)</f>
        <v>#DIV/0!</v>
      </c>
      <c r="I171" s="163" t="e">
        <f>INDEX(InputData!H$12:H$2000,MATCH($B171,InputData!$B$12:$B$2000,0)+2+$J$8,1)</f>
        <v>#DIV/0!</v>
      </c>
      <c r="J171" s="163" t="e">
        <f>INDEX(InputData!I$12:I$2000,MATCH($B171,InputData!$B$12:$B$2000,0)+2+$J$8,1)</f>
        <v>#DIV/0!</v>
      </c>
      <c r="K171" s="163" t="e">
        <f>INDEX(InputData!J$12:J$2000,MATCH($B171,InputData!$B$12:$B$2000,0)+2+$J$8,1)</f>
        <v>#DIV/0!</v>
      </c>
      <c r="L171" s="163" t="e">
        <f>INDEX(InputData!K$12:K$2000,MATCH($B171,InputData!$B$12:$B$2000,0)+2+$J$8,1)</f>
        <v>#DIV/0!</v>
      </c>
      <c r="M171" s="163" t="e">
        <f>INDEX(InputData!L$12:L$2000,MATCH($B171,InputData!$B$12:$B$2000,0)+2+$J$8,1)</f>
        <v>#DIV/0!</v>
      </c>
      <c r="N171" s="163" t="e">
        <f>INDEX(InputData!M$12:M$2000,MATCH($B171,InputData!$B$12:$B$2000,0)+2+$J$8,1)</f>
        <v>#DIV/0!</v>
      </c>
    </row>
    <row r="172" spans="2:14" x14ac:dyDescent="0.2">
      <c r="B172" s="91" t="s">
        <v>179</v>
      </c>
      <c r="C172" s="75">
        <f>INDEX(InputData!G$12:G$2000,MATCH(B172,InputData!$B$12:$B$2000,0),1)</f>
        <v>0</v>
      </c>
      <c r="D172" s="76">
        <f>INDEX(InputData!D$12:D$2000,MATCH(B172,InputData!$B$12:$B$2000,0),1)</f>
        <v>0</v>
      </c>
      <c r="E172" s="163" t="e">
        <f>INDEX(InputData!D$12:D$2000,MATCH($B172,InputData!$B$12:$B$2000,0)+2+$J$8,1)</f>
        <v>#DIV/0!</v>
      </c>
      <c r="F172" s="163" t="e">
        <f>INDEX(InputData!E$12:E$2000,MATCH($B172,InputData!$B$12:$B$2000,0)+2+$J$8,1)</f>
        <v>#DIV/0!</v>
      </c>
      <c r="G172" s="163" t="e">
        <f>INDEX(InputData!F$12:F$2000,MATCH($B172,InputData!$B$12:$B$2000,0)+2+$J$8,1)</f>
        <v>#DIV/0!</v>
      </c>
      <c r="H172" s="163" t="e">
        <f>INDEX(InputData!G$12:G$2000,MATCH($B172,InputData!$B$12:$B$2000,0)+2+$J$8,1)</f>
        <v>#DIV/0!</v>
      </c>
      <c r="I172" s="163" t="e">
        <f>INDEX(InputData!H$12:H$2000,MATCH($B172,InputData!$B$12:$B$2000,0)+2+$J$8,1)</f>
        <v>#DIV/0!</v>
      </c>
      <c r="J172" s="163" t="e">
        <f>INDEX(InputData!I$12:I$2000,MATCH($B172,InputData!$B$12:$B$2000,0)+2+$J$8,1)</f>
        <v>#DIV/0!</v>
      </c>
      <c r="K172" s="163" t="e">
        <f>INDEX(InputData!J$12:J$2000,MATCH($B172,InputData!$B$12:$B$2000,0)+2+$J$8,1)</f>
        <v>#DIV/0!</v>
      </c>
      <c r="L172" s="163" t="e">
        <f>INDEX(InputData!K$12:K$2000,MATCH($B172,InputData!$B$12:$B$2000,0)+2+$J$8,1)</f>
        <v>#DIV/0!</v>
      </c>
      <c r="M172" s="163" t="e">
        <f>INDEX(InputData!L$12:L$2000,MATCH($B172,InputData!$B$12:$B$2000,0)+2+$J$8,1)</f>
        <v>#DIV/0!</v>
      </c>
      <c r="N172" s="163" t="e">
        <f>INDEX(InputData!M$12:M$2000,MATCH($B172,InputData!$B$12:$B$2000,0)+2+$J$8,1)</f>
        <v>#DIV/0!</v>
      </c>
    </row>
    <row r="173" spans="2:14" x14ac:dyDescent="0.2">
      <c r="B173" s="91" t="s">
        <v>183</v>
      </c>
      <c r="C173" s="75">
        <f>INDEX(InputData!G$12:G$2000,MATCH(B173,InputData!$B$12:$B$2000,0),1)</f>
        <v>0</v>
      </c>
      <c r="D173" s="76" t="str">
        <f>INDEX(InputData!D$12:D$2000,MATCH(B173,InputData!$B$12:$B$2000,0),1)</f>
        <v>JASO BC</v>
      </c>
      <c r="E173" s="163" t="e">
        <f>INDEX(InputData!D$12:D$2000,MATCH($B173,InputData!$B$12:$B$2000,0)+2+$J$8,1)</f>
        <v>#DIV/0!</v>
      </c>
      <c r="F173" s="163" t="e">
        <f>INDEX(InputData!E$12:E$2000,MATCH($B173,InputData!$B$12:$B$2000,0)+2+$J$8,1)</f>
        <v>#DIV/0!</v>
      </c>
      <c r="G173" s="163" t="e">
        <f>INDEX(InputData!F$12:F$2000,MATCH($B173,InputData!$B$12:$B$2000,0)+2+$J$8,1)</f>
        <v>#DIV/0!</v>
      </c>
      <c r="H173" s="163" t="e">
        <f>INDEX(InputData!G$12:G$2000,MATCH($B173,InputData!$B$12:$B$2000,0)+2+$J$8,1)</f>
        <v>#DIV/0!</v>
      </c>
      <c r="I173" s="163" t="e">
        <f>INDEX(InputData!H$12:H$2000,MATCH($B173,InputData!$B$12:$B$2000,0)+2+$J$8,1)</f>
        <v>#DIV/0!</v>
      </c>
      <c r="J173" s="163" t="e">
        <f>INDEX(InputData!I$12:I$2000,MATCH($B173,InputData!$B$12:$B$2000,0)+2+$J$8,1)</f>
        <v>#DIV/0!</v>
      </c>
      <c r="K173" s="163" t="e">
        <f>INDEX(InputData!J$12:J$2000,MATCH($B173,InputData!$B$12:$B$2000,0)+2+$J$8,1)</f>
        <v>#DIV/0!</v>
      </c>
      <c r="L173" s="163" t="e">
        <f>INDEX(InputData!K$12:K$2000,MATCH($B173,InputData!$B$12:$B$2000,0)+2+$J$8,1)</f>
        <v>#DIV/0!</v>
      </c>
      <c r="M173" s="163" t="e">
        <f>INDEX(InputData!L$12:L$2000,MATCH($B173,InputData!$B$12:$B$2000,0)+2+$J$8,1)</f>
        <v>#DIV/0!</v>
      </c>
      <c r="N173" s="163" t="e">
        <f>INDEX(InputData!M$12:M$2000,MATCH($B173,InputData!$B$12:$B$2000,0)+2+$J$8,1)</f>
        <v>#DIV/0!</v>
      </c>
    </row>
    <row r="174" spans="2:14" x14ac:dyDescent="0.2">
      <c r="B174" s="91" t="s">
        <v>187</v>
      </c>
      <c r="C174" s="75">
        <f>INDEX(InputData!G$12:G$2000,MATCH(B174,InputData!$B$12:$B$2000,0),1)</f>
        <v>0</v>
      </c>
      <c r="D174" s="76">
        <f>INDEX(InputData!D$12:D$2000,MATCH(B174,InputData!$B$12:$B$2000,0),1)</f>
        <v>0</v>
      </c>
      <c r="E174" s="163" t="e">
        <f>INDEX(InputData!D$12:D$2000,MATCH($B174,InputData!$B$12:$B$2000,0)+2+$J$8,1)</f>
        <v>#DIV/0!</v>
      </c>
      <c r="F174" s="163" t="e">
        <f>INDEX(InputData!E$12:E$2000,MATCH($B174,InputData!$B$12:$B$2000,0)+2+$J$8,1)</f>
        <v>#DIV/0!</v>
      </c>
      <c r="G174" s="163" t="e">
        <f>INDEX(InputData!F$12:F$2000,MATCH($B174,InputData!$B$12:$B$2000,0)+2+$J$8,1)</f>
        <v>#DIV/0!</v>
      </c>
      <c r="H174" s="163" t="e">
        <f>INDEX(InputData!G$12:G$2000,MATCH($B174,InputData!$B$12:$B$2000,0)+2+$J$8,1)</f>
        <v>#DIV/0!</v>
      </c>
      <c r="I174" s="163" t="e">
        <f>INDEX(InputData!H$12:H$2000,MATCH($B174,InputData!$B$12:$B$2000,0)+2+$J$8,1)</f>
        <v>#DIV/0!</v>
      </c>
      <c r="J174" s="163" t="e">
        <f>INDEX(InputData!I$12:I$2000,MATCH($B174,InputData!$B$12:$B$2000,0)+2+$J$8,1)</f>
        <v>#DIV/0!</v>
      </c>
      <c r="K174" s="163" t="e">
        <f>INDEX(InputData!J$12:J$2000,MATCH($B174,InputData!$B$12:$B$2000,0)+2+$J$8,1)</f>
        <v>#DIV/0!</v>
      </c>
      <c r="L174" s="163" t="e">
        <f>INDEX(InputData!K$12:K$2000,MATCH($B174,InputData!$B$12:$B$2000,0)+2+$J$8,1)</f>
        <v>#DIV/0!</v>
      </c>
      <c r="M174" s="163" t="e">
        <f>INDEX(InputData!L$12:L$2000,MATCH($B174,InputData!$B$12:$B$2000,0)+2+$J$8,1)</f>
        <v>#DIV/0!</v>
      </c>
      <c r="N174" s="163" t="e">
        <f>INDEX(InputData!M$12:M$2000,MATCH($B174,InputData!$B$12:$B$2000,0)+2+$J$8,1)</f>
        <v>#DIV/0!</v>
      </c>
    </row>
    <row r="175" spans="2:14" x14ac:dyDescent="0.2">
      <c r="B175" s="91" t="s">
        <v>191</v>
      </c>
      <c r="C175" s="75">
        <f>INDEX(InputData!G$12:G$2000,MATCH(B175,InputData!$B$12:$B$2000,0),1)</f>
        <v>0</v>
      </c>
      <c r="D175" s="76" t="str">
        <f>INDEX(InputData!D$12:D$2000,MATCH(B175,InputData!$B$12:$B$2000,0),1)</f>
        <v>JASO BC</v>
      </c>
      <c r="E175" s="163" t="e">
        <f>INDEX(InputData!D$12:D$2000,MATCH($B175,InputData!$B$12:$B$2000,0)+2+$J$8,1)</f>
        <v>#DIV/0!</v>
      </c>
      <c r="F175" s="163" t="e">
        <f>INDEX(InputData!E$12:E$2000,MATCH($B175,InputData!$B$12:$B$2000,0)+2+$J$8,1)</f>
        <v>#DIV/0!</v>
      </c>
      <c r="G175" s="163" t="e">
        <f>INDEX(InputData!F$12:F$2000,MATCH($B175,InputData!$B$12:$B$2000,0)+2+$J$8,1)</f>
        <v>#DIV/0!</v>
      </c>
      <c r="H175" s="163" t="e">
        <f>INDEX(InputData!G$12:G$2000,MATCH($B175,InputData!$B$12:$B$2000,0)+2+$J$8,1)</f>
        <v>#DIV/0!</v>
      </c>
      <c r="I175" s="163" t="e">
        <f>INDEX(InputData!H$12:H$2000,MATCH($B175,InputData!$B$12:$B$2000,0)+2+$J$8,1)</f>
        <v>#DIV/0!</v>
      </c>
      <c r="J175" s="163" t="e">
        <f>INDEX(InputData!I$12:I$2000,MATCH($B175,InputData!$B$12:$B$2000,0)+2+$J$8,1)</f>
        <v>#DIV/0!</v>
      </c>
      <c r="K175" s="163" t="e">
        <f>INDEX(InputData!J$12:J$2000,MATCH($B175,InputData!$B$12:$B$2000,0)+2+$J$8,1)</f>
        <v>#DIV/0!</v>
      </c>
      <c r="L175" s="163" t="e">
        <f>INDEX(InputData!K$12:K$2000,MATCH($B175,InputData!$B$12:$B$2000,0)+2+$J$8,1)</f>
        <v>#DIV/0!</v>
      </c>
      <c r="M175" s="163" t="e">
        <f>INDEX(InputData!L$12:L$2000,MATCH($B175,InputData!$B$12:$B$2000,0)+2+$J$8,1)</f>
        <v>#DIV/0!</v>
      </c>
      <c r="N175" s="163" t="e">
        <f>INDEX(InputData!M$12:M$2000,MATCH($B175,InputData!$B$12:$B$2000,0)+2+$J$8,1)</f>
        <v>#DIV/0!</v>
      </c>
    </row>
    <row r="176" spans="2:14" x14ac:dyDescent="0.2">
      <c r="B176" s="91" t="s">
        <v>195</v>
      </c>
      <c r="C176" s="75">
        <f>INDEX(InputData!G$12:G$2000,MATCH(B176,InputData!$B$12:$B$2000,0),1)</f>
        <v>0</v>
      </c>
      <c r="D176" s="76">
        <f>INDEX(InputData!D$12:D$2000,MATCH(B176,InputData!$B$12:$B$2000,0),1)</f>
        <v>0</v>
      </c>
      <c r="E176" s="163" t="e">
        <f>INDEX(InputData!D$12:D$2000,MATCH($B176,InputData!$B$12:$B$2000,0)+2+$J$8,1)</f>
        <v>#DIV/0!</v>
      </c>
      <c r="F176" s="163" t="e">
        <f>INDEX(InputData!E$12:E$2000,MATCH($B176,InputData!$B$12:$B$2000,0)+2+$J$8,1)</f>
        <v>#DIV/0!</v>
      </c>
      <c r="G176" s="163" t="e">
        <f>INDEX(InputData!F$12:F$2000,MATCH($B176,InputData!$B$12:$B$2000,0)+2+$J$8,1)</f>
        <v>#DIV/0!</v>
      </c>
      <c r="H176" s="163" t="e">
        <f>INDEX(InputData!G$12:G$2000,MATCH($B176,InputData!$B$12:$B$2000,0)+2+$J$8,1)</f>
        <v>#DIV/0!</v>
      </c>
      <c r="I176" s="163" t="e">
        <f>INDEX(InputData!H$12:H$2000,MATCH($B176,InputData!$B$12:$B$2000,0)+2+$J$8,1)</f>
        <v>#DIV/0!</v>
      </c>
      <c r="J176" s="163" t="e">
        <f>INDEX(InputData!I$12:I$2000,MATCH($B176,InputData!$B$12:$B$2000,0)+2+$J$8,1)</f>
        <v>#DIV/0!</v>
      </c>
      <c r="K176" s="163" t="e">
        <f>INDEX(InputData!J$12:J$2000,MATCH($B176,InputData!$B$12:$B$2000,0)+2+$J$8,1)</f>
        <v>#DIV/0!</v>
      </c>
      <c r="L176" s="163" t="e">
        <f>INDEX(InputData!K$12:K$2000,MATCH($B176,InputData!$B$12:$B$2000,0)+2+$J$8,1)</f>
        <v>#DIV/0!</v>
      </c>
      <c r="M176" s="163" t="e">
        <f>INDEX(InputData!L$12:L$2000,MATCH($B176,InputData!$B$12:$B$2000,0)+2+$J$8,1)</f>
        <v>#DIV/0!</v>
      </c>
      <c r="N176" s="163" t="e">
        <f>INDEX(InputData!M$12:M$2000,MATCH($B176,InputData!$B$12:$B$2000,0)+2+$J$8,1)</f>
        <v>#DIV/0!</v>
      </c>
    </row>
    <row r="177" spans="2:14" x14ac:dyDescent="0.2">
      <c r="B177" s="91" t="s">
        <v>199</v>
      </c>
      <c r="C177" s="75">
        <f>INDEX(InputData!G$12:G$2000,MATCH(B177,InputData!$B$12:$B$2000,0),1)</f>
        <v>0</v>
      </c>
      <c r="D177" s="76" t="str">
        <f>INDEX(InputData!D$12:D$2000,MATCH(B177,InputData!$B$12:$B$2000,0),1)</f>
        <v>JASO BC</v>
      </c>
      <c r="E177" s="163" t="e">
        <f>INDEX(InputData!D$12:D$2000,MATCH($B177,InputData!$B$12:$B$2000,0)+2+$J$8,1)</f>
        <v>#DIV/0!</v>
      </c>
      <c r="F177" s="163" t="e">
        <f>INDEX(InputData!E$12:E$2000,MATCH($B177,InputData!$B$12:$B$2000,0)+2+$J$8,1)</f>
        <v>#DIV/0!</v>
      </c>
      <c r="G177" s="163" t="e">
        <f>INDEX(InputData!F$12:F$2000,MATCH($B177,InputData!$B$12:$B$2000,0)+2+$J$8,1)</f>
        <v>#DIV/0!</v>
      </c>
      <c r="H177" s="163" t="e">
        <f>INDEX(InputData!G$12:G$2000,MATCH($B177,InputData!$B$12:$B$2000,0)+2+$J$8,1)</f>
        <v>#DIV/0!</v>
      </c>
      <c r="I177" s="163" t="e">
        <f>INDEX(InputData!H$12:H$2000,MATCH($B177,InputData!$B$12:$B$2000,0)+2+$J$8,1)</f>
        <v>#DIV/0!</v>
      </c>
      <c r="J177" s="163" t="e">
        <f>INDEX(InputData!I$12:I$2000,MATCH($B177,InputData!$B$12:$B$2000,0)+2+$J$8,1)</f>
        <v>#DIV/0!</v>
      </c>
      <c r="K177" s="163" t="e">
        <f>INDEX(InputData!J$12:J$2000,MATCH($B177,InputData!$B$12:$B$2000,0)+2+$J$8,1)</f>
        <v>#DIV/0!</v>
      </c>
      <c r="L177" s="163" t="e">
        <f>INDEX(InputData!K$12:K$2000,MATCH($B177,InputData!$B$12:$B$2000,0)+2+$J$8,1)</f>
        <v>#DIV/0!</v>
      </c>
      <c r="M177" s="163" t="e">
        <f>INDEX(InputData!L$12:L$2000,MATCH($B177,InputData!$B$12:$B$2000,0)+2+$J$8,1)</f>
        <v>#DIV/0!</v>
      </c>
      <c r="N177" s="163" t="e">
        <f>INDEX(InputData!M$12:M$2000,MATCH($B177,InputData!$B$12:$B$2000,0)+2+$J$8,1)</f>
        <v>#DIV/0!</v>
      </c>
    </row>
    <row r="178" spans="2:14" x14ac:dyDescent="0.2">
      <c r="B178" s="91" t="s">
        <v>203</v>
      </c>
      <c r="C178" s="75">
        <f>INDEX(InputData!G$12:G$2000,MATCH(B178,InputData!$B$12:$B$2000,0),1)</f>
        <v>0</v>
      </c>
      <c r="D178" s="76">
        <f>INDEX(InputData!D$12:D$2000,MATCH(B178,InputData!$B$12:$B$2000,0),1)</f>
        <v>0</v>
      </c>
      <c r="E178" s="163" t="e">
        <f>INDEX(InputData!D$12:D$2000,MATCH($B178,InputData!$B$12:$B$2000,0)+2+$J$8,1)</f>
        <v>#DIV/0!</v>
      </c>
      <c r="F178" s="163" t="e">
        <f>INDEX(InputData!E$12:E$2000,MATCH($B178,InputData!$B$12:$B$2000,0)+2+$J$8,1)</f>
        <v>#DIV/0!</v>
      </c>
      <c r="G178" s="163" t="e">
        <f>INDEX(InputData!F$12:F$2000,MATCH($B178,InputData!$B$12:$B$2000,0)+2+$J$8,1)</f>
        <v>#DIV/0!</v>
      </c>
      <c r="H178" s="163" t="e">
        <f>INDEX(InputData!G$12:G$2000,MATCH($B178,InputData!$B$12:$B$2000,0)+2+$J$8,1)</f>
        <v>#DIV/0!</v>
      </c>
      <c r="I178" s="163" t="e">
        <f>INDEX(InputData!H$12:H$2000,MATCH($B178,InputData!$B$12:$B$2000,0)+2+$J$8,1)</f>
        <v>#DIV/0!</v>
      </c>
      <c r="J178" s="163" t="e">
        <f>INDEX(InputData!I$12:I$2000,MATCH($B178,InputData!$B$12:$B$2000,0)+2+$J$8,1)</f>
        <v>#DIV/0!</v>
      </c>
      <c r="K178" s="163" t="e">
        <f>INDEX(InputData!J$12:J$2000,MATCH($B178,InputData!$B$12:$B$2000,0)+2+$J$8,1)</f>
        <v>#DIV/0!</v>
      </c>
      <c r="L178" s="163" t="e">
        <f>INDEX(InputData!K$12:K$2000,MATCH($B178,InputData!$B$12:$B$2000,0)+2+$J$8,1)</f>
        <v>#DIV/0!</v>
      </c>
      <c r="M178" s="163" t="e">
        <f>INDEX(InputData!L$12:L$2000,MATCH($B178,InputData!$B$12:$B$2000,0)+2+$J$8,1)</f>
        <v>#DIV/0!</v>
      </c>
      <c r="N178" s="163" t="e">
        <f>INDEX(InputData!M$12:M$2000,MATCH($B178,InputData!$B$12:$B$2000,0)+2+$J$8,1)</f>
        <v>#DIV/0!</v>
      </c>
    </row>
    <row r="179" spans="2:14" x14ac:dyDescent="0.2">
      <c r="B179" s="91" t="s">
        <v>244</v>
      </c>
      <c r="C179" s="75">
        <f>INDEX(InputData!G$12:G$2000,MATCH(B179,InputData!$B$12:$B$2000,0),1)</f>
        <v>0</v>
      </c>
      <c r="D179" s="76" t="str">
        <f>INDEX(InputData!D$12:D$2000,MATCH(B179,InputData!$B$12:$B$2000,0),1)</f>
        <v>JASO BC</v>
      </c>
      <c r="E179" s="163" t="e">
        <f>INDEX(InputData!D$12:D$2000,MATCH($B179,InputData!$B$12:$B$2000,0)+2+$J$8,1)</f>
        <v>#DIV/0!</v>
      </c>
      <c r="F179" s="163" t="e">
        <f>INDEX(InputData!E$12:E$2000,MATCH($B179,InputData!$B$12:$B$2000,0)+2+$J$8,1)</f>
        <v>#DIV/0!</v>
      </c>
      <c r="G179" s="163" t="e">
        <f>INDEX(InputData!F$12:F$2000,MATCH($B179,InputData!$B$12:$B$2000,0)+2+$J$8,1)</f>
        <v>#DIV/0!</v>
      </c>
      <c r="H179" s="163" t="e">
        <f>INDEX(InputData!G$12:G$2000,MATCH($B179,InputData!$B$12:$B$2000,0)+2+$J$8,1)</f>
        <v>#DIV/0!</v>
      </c>
      <c r="I179" s="163" t="e">
        <f>INDEX(InputData!H$12:H$2000,MATCH($B179,InputData!$B$12:$B$2000,0)+2+$J$8,1)</f>
        <v>#DIV/0!</v>
      </c>
      <c r="J179" s="163" t="e">
        <f>INDEX(InputData!I$12:I$2000,MATCH($B179,InputData!$B$12:$B$2000,0)+2+$J$8,1)</f>
        <v>#DIV/0!</v>
      </c>
      <c r="K179" s="163" t="e">
        <f>INDEX(InputData!J$12:J$2000,MATCH($B179,InputData!$B$12:$B$2000,0)+2+$J$8,1)</f>
        <v>#DIV/0!</v>
      </c>
      <c r="L179" s="163" t="e">
        <f>INDEX(InputData!K$12:K$2000,MATCH($B179,InputData!$B$12:$B$2000,0)+2+$J$8,1)</f>
        <v>#DIV/0!</v>
      </c>
      <c r="M179" s="163" t="e">
        <f>INDEX(InputData!L$12:L$2000,MATCH($B179,InputData!$B$12:$B$2000,0)+2+$J$8,1)</f>
        <v>#DIV/0!</v>
      </c>
      <c r="N179" s="163" t="e">
        <f>INDEX(InputData!M$12:M$2000,MATCH($B179,InputData!$B$12:$B$2000,0)+2+$J$8,1)</f>
        <v>#DIV/0!</v>
      </c>
    </row>
    <row r="180" spans="2:14" x14ac:dyDescent="0.2">
      <c r="B180" s="91" t="s">
        <v>207</v>
      </c>
      <c r="C180" s="75">
        <f>INDEX(InputData!G$12:G$2000,MATCH(B180,InputData!$B$12:$B$2000,0),1)</f>
        <v>0</v>
      </c>
      <c r="D180" s="76">
        <f>INDEX(InputData!D$12:D$2000,MATCH(B180,InputData!$B$12:$B$2000,0),1)</f>
        <v>0</v>
      </c>
      <c r="E180" s="163" t="e">
        <f>INDEX(InputData!D$12:D$2000,MATCH($B180,InputData!$B$12:$B$2000,0)+2+$J$8,1)</f>
        <v>#DIV/0!</v>
      </c>
      <c r="F180" s="163" t="e">
        <f>INDEX(InputData!E$12:E$2000,MATCH($B180,InputData!$B$12:$B$2000,0)+2+$J$8,1)</f>
        <v>#DIV/0!</v>
      </c>
      <c r="G180" s="163" t="e">
        <f>INDEX(InputData!F$12:F$2000,MATCH($B180,InputData!$B$12:$B$2000,0)+2+$J$8,1)</f>
        <v>#DIV/0!</v>
      </c>
      <c r="H180" s="163" t="e">
        <f>INDEX(InputData!G$12:G$2000,MATCH($B180,InputData!$B$12:$B$2000,0)+2+$J$8,1)</f>
        <v>#DIV/0!</v>
      </c>
      <c r="I180" s="163" t="e">
        <f>INDEX(InputData!H$12:H$2000,MATCH($B180,InputData!$B$12:$B$2000,0)+2+$J$8,1)</f>
        <v>#DIV/0!</v>
      </c>
      <c r="J180" s="163" t="e">
        <f>INDEX(InputData!I$12:I$2000,MATCH($B180,InputData!$B$12:$B$2000,0)+2+$J$8,1)</f>
        <v>#DIV/0!</v>
      </c>
      <c r="K180" s="163" t="e">
        <f>INDEX(InputData!J$12:J$2000,MATCH($B180,InputData!$B$12:$B$2000,0)+2+$J$8,1)</f>
        <v>#DIV/0!</v>
      </c>
      <c r="L180" s="163" t="e">
        <f>INDEX(InputData!K$12:K$2000,MATCH($B180,InputData!$B$12:$B$2000,0)+2+$J$8,1)</f>
        <v>#DIV/0!</v>
      </c>
      <c r="M180" s="163" t="e">
        <f>INDEX(InputData!L$12:L$2000,MATCH($B180,InputData!$B$12:$B$2000,0)+2+$J$8,1)</f>
        <v>#DIV/0!</v>
      </c>
      <c r="N180" s="163" t="e">
        <f>INDEX(InputData!M$12:M$2000,MATCH($B180,InputData!$B$12:$B$2000,0)+2+$J$8,1)</f>
        <v>#DIV/0!</v>
      </c>
    </row>
    <row r="181" spans="2:14" x14ac:dyDescent="0.2">
      <c r="B181" s="91" t="s">
        <v>211</v>
      </c>
      <c r="C181" s="75">
        <f>INDEX(InputData!G$12:G$2000,MATCH(B181,InputData!$B$12:$B$2000,0),1)</f>
        <v>0</v>
      </c>
      <c r="D181" s="76" t="str">
        <f>INDEX(InputData!D$12:D$2000,MATCH(B181,InputData!$B$12:$B$2000,0),1)</f>
        <v>JASO BC</v>
      </c>
      <c r="E181" s="163" t="e">
        <f>INDEX(InputData!D$12:D$2000,MATCH($B181,InputData!$B$12:$B$2000,0)+2+$J$8,1)</f>
        <v>#DIV/0!</v>
      </c>
      <c r="F181" s="163" t="e">
        <f>INDEX(InputData!E$12:E$2000,MATCH($B181,InputData!$B$12:$B$2000,0)+2+$J$8,1)</f>
        <v>#DIV/0!</v>
      </c>
      <c r="G181" s="163" t="e">
        <f>INDEX(InputData!F$12:F$2000,MATCH($B181,InputData!$B$12:$B$2000,0)+2+$J$8,1)</f>
        <v>#DIV/0!</v>
      </c>
      <c r="H181" s="163" t="e">
        <f>INDEX(InputData!G$12:G$2000,MATCH($B181,InputData!$B$12:$B$2000,0)+2+$J$8,1)</f>
        <v>#DIV/0!</v>
      </c>
      <c r="I181" s="163" t="e">
        <f>INDEX(InputData!H$12:H$2000,MATCH($B181,InputData!$B$12:$B$2000,0)+2+$J$8,1)</f>
        <v>#DIV/0!</v>
      </c>
      <c r="J181" s="163" t="e">
        <f>INDEX(InputData!I$12:I$2000,MATCH($B181,InputData!$B$12:$B$2000,0)+2+$J$8,1)</f>
        <v>#DIV/0!</v>
      </c>
      <c r="K181" s="163" t="e">
        <f>INDEX(InputData!J$12:J$2000,MATCH($B181,InputData!$B$12:$B$2000,0)+2+$J$8,1)</f>
        <v>#DIV/0!</v>
      </c>
      <c r="L181" s="163" t="e">
        <f>INDEX(InputData!K$12:K$2000,MATCH($B181,InputData!$B$12:$B$2000,0)+2+$J$8,1)</f>
        <v>#DIV/0!</v>
      </c>
      <c r="M181" s="163" t="e">
        <f>INDEX(InputData!L$12:L$2000,MATCH($B181,InputData!$B$12:$B$2000,0)+2+$J$8,1)</f>
        <v>#DIV/0!</v>
      </c>
      <c r="N181" s="163" t="e">
        <f>INDEX(InputData!M$12:M$2000,MATCH($B181,InputData!$B$12:$B$2000,0)+2+$J$8,1)</f>
        <v>#DIV/0!</v>
      </c>
    </row>
    <row r="182" spans="2:14" x14ac:dyDescent="0.2">
      <c r="B182" s="91" t="s">
        <v>215</v>
      </c>
      <c r="C182" s="75">
        <f>INDEX(InputData!G$12:G$2000,MATCH(B182,InputData!$B$12:$B$2000,0),1)</f>
        <v>0</v>
      </c>
      <c r="D182" s="76">
        <f>INDEX(InputData!D$12:D$2000,MATCH(B182,InputData!$B$12:$B$2000,0),1)</f>
        <v>0</v>
      </c>
      <c r="E182" s="163" t="e">
        <f>INDEX(InputData!D$12:D$2000,MATCH($B182,InputData!$B$12:$B$2000,0)+2+$J$8,1)</f>
        <v>#DIV/0!</v>
      </c>
      <c r="F182" s="163" t="e">
        <f>INDEX(InputData!E$12:E$2000,MATCH($B182,InputData!$B$12:$B$2000,0)+2+$J$8,1)</f>
        <v>#DIV/0!</v>
      </c>
      <c r="G182" s="163" t="e">
        <f>INDEX(InputData!F$12:F$2000,MATCH($B182,InputData!$B$12:$B$2000,0)+2+$J$8,1)</f>
        <v>#DIV/0!</v>
      </c>
      <c r="H182" s="163" t="e">
        <f>INDEX(InputData!G$12:G$2000,MATCH($B182,InputData!$B$12:$B$2000,0)+2+$J$8,1)</f>
        <v>#DIV/0!</v>
      </c>
      <c r="I182" s="163" t="e">
        <f>INDEX(InputData!H$12:H$2000,MATCH($B182,InputData!$B$12:$B$2000,0)+2+$J$8,1)</f>
        <v>#DIV/0!</v>
      </c>
      <c r="J182" s="163" t="e">
        <f>INDEX(InputData!I$12:I$2000,MATCH($B182,InputData!$B$12:$B$2000,0)+2+$J$8,1)</f>
        <v>#DIV/0!</v>
      </c>
      <c r="K182" s="163" t="e">
        <f>INDEX(InputData!J$12:J$2000,MATCH($B182,InputData!$B$12:$B$2000,0)+2+$J$8,1)</f>
        <v>#DIV/0!</v>
      </c>
      <c r="L182" s="163" t="e">
        <f>INDEX(InputData!K$12:K$2000,MATCH($B182,InputData!$B$12:$B$2000,0)+2+$J$8,1)</f>
        <v>#DIV/0!</v>
      </c>
      <c r="M182" s="163" t="e">
        <f>INDEX(InputData!L$12:L$2000,MATCH($B182,InputData!$B$12:$B$2000,0)+2+$J$8,1)</f>
        <v>#DIV/0!</v>
      </c>
      <c r="N182" s="163" t="e">
        <f>INDEX(InputData!M$12:M$2000,MATCH($B182,InputData!$B$12:$B$2000,0)+2+$J$8,1)</f>
        <v>#DIV/0!</v>
      </c>
    </row>
    <row r="183" spans="2:14" x14ac:dyDescent="0.2">
      <c r="B183" s="91" t="s">
        <v>221</v>
      </c>
      <c r="C183" s="75">
        <f>INDEX(InputData!G$12:G$2000,MATCH(B183,InputData!$B$12:$B$2000,0),1)</f>
        <v>0</v>
      </c>
      <c r="D183" s="76" t="str">
        <f>INDEX(InputData!D$12:D$2000,MATCH(B183,InputData!$B$12:$B$2000,0),1)</f>
        <v>JASO BC</v>
      </c>
      <c r="E183" s="163" t="e">
        <f>INDEX(InputData!D$12:D$2000,MATCH($B183,InputData!$B$12:$B$2000,0)+2+$J$8,1)</f>
        <v>#DIV/0!</v>
      </c>
      <c r="F183" s="163" t="e">
        <f>INDEX(InputData!E$12:E$2000,MATCH($B183,InputData!$B$12:$B$2000,0)+2+$J$8,1)</f>
        <v>#DIV/0!</v>
      </c>
      <c r="G183" s="163" t="e">
        <f>INDEX(InputData!F$12:F$2000,MATCH($B183,InputData!$B$12:$B$2000,0)+2+$J$8,1)</f>
        <v>#DIV/0!</v>
      </c>
      <c r="H183" s="163" t="e">
        <f>INDEX(InputData!G$12:G$2000,MATCH($B183,InputData!$B$12:$B$2000,0)+2+$J$8,1)</f>
        <v>#DIV/0!</v>
      </c>
      <c r="I183" s="163" t="e">
        <f>INDEX(InputData!H$12:H$2000,MATCH($B183,InputData!$B$12:$B$2000,0)+2+$J$8,1)</f>
        <v>#DIV/0!</v>
      </c>
      <c r="J183" s="163" t="e">
        <f>INDEX(InputData!I$12:I$2000,MATCH($B183,InputData!$B$12:$B$2000,0)+2+$J$8,1)</f>
        <v>#DIV/0!</v>
      </c>
      <c r="K183" s="163" t="e">
        <f>INDEX(InputData!J$12:J$2000,MATCH($B183,InputData!$B$12:$B$2000,0)+2+$J$8,1)</f>
        <v>#DIV/0!</v>
      </c>
      <c r="L183" s="163" t="e">
        <f>INDEX(InputData!K$12:K$2000,MATCH($B183,InputData!$B$12:$B$2000,0)+2+$J$8,1)</f>
        <v>#DIV/0!</v>
      </c>
      <c r="M183" s="163" t="e">
        <f>INDEX(InputData!L$12:L$2000,MATCH($B183,InputData!$B$12:$B$2000,0)+2+$J$8,1)</f>
        <v>#DIV/0!</v>
      </c>
      <c r="N183" s="163" t="e">
        <f>INDEX(InputData!M$12:M$2000,MATCH($B183,InputData!$B$12:$B$2000,0)+2+$J$8,1)</f>
        <v>#DIV/0!</v>
      </c>
    </row>
    <row r="184" spans="2:14" x14ac:dyDescent="0.2">
      <c r="B184" s="91" t="s">
        <v>223</v>
      </c>
      <c r="C184" s="75">
        <f>INDEX(InputData!G$12:G$2000,MATCH(B184,InputData!$B$12:$B$2000,0),1)</f>
        <v>0</v>
      </c>
      <c r="D184" s="76">
        <f>INDEX(InputData!D$12:D$2000,MATCH(B184,InputData!$B$12:$B$2000,0),1)</f>
        <v>0</v>
      </c>
      <c r="E184" s="163" t="e">
        <f>INDEX(InputData!D$12:D$2000,MATCH($B184,InputData!$B$12:$B$2000,0)+2+$J$8,1)</f>
        <v>#DIV/0!</v>
      </c>
      <c r="F184" s="163" t="e">
        <f>INDEX(InputData!E$12:E$2000,MATCH($B184,InputData!$B$12:$B$2000,0)+2+$J$8,1)</f>
        <v>#DIV/0!</v>
      </c>
      <c r="G184" s="163" t="e">
        <f>INDEX(InputData!F$12:F$2000,MATCH($B184,InputData!$B$12:$B$2000,0)+2+$J$8,1)</f>
        <v>#DIV/0!</v>
      </c>
      <c r="H184" s="163" t="e">
        <f>INDEX(InputData!G$12:G$2000,MATCH($B184,InputData!$B$12:$B$2000,0)+2+$J$8,1)</f>
        <v>#DIV/0!</v>
      </c>
      <c r="I184" s="163" t="e">
        <f>INDEX(InputData!H$12:H$2000,MATCH($B184,InputData!$B$12:$B$2000,0)+2+$J$8,1)</f>
        <v>#DIV/0!</v>
      </c>
      <c r="J184" s="163" t="e">
        <f>INDEX(InputData!I$12:I$2000,MATCH($B184,InputData!$B$12:$B$2000,0)+2+$J$8,1)</f>
        <v>#DIV/0!</v>
      </c>
      <c r="K184" s="163" t="e">
        <f>INDEX(InputData!J$12:J$2000,MATCH($B184,InputData!$B$12:$B$2000,0)+2+$J$8,1)</f>
        <v>#DIV/0!</v>
      </c>
      <c r="L184" s="163" t="e">
        <f>INDEX(InputData!K$12:K$2000,MATCH($B184,InputData!$B$12:$B$2000,0)+2+$J$8,1)</f>
        <v>#DIV/0!</v>
      </c>
      <c r="M184" s="163" t="e">
        <f>INDEX(InputData!L$12:L$2000,MATCH($B184,InputData!$B$12:$B$2000,0)+2+$J$8,1)</f>
        <v>#DIV/0!</v>
      </c>
      <c r="N184" s="163" t="e">
        <f>INDEX(InputData!M$12:M$2000,MATCH($B184,InputData!$B$12:$B$2000,0)+2+$J$8,1)</f>
        <v>#DIV/0!</v>
      </c>
    </row>
    <row r="185" spans="2:14" x14ac:dyDescent="0.2">
      <c r="B185" s="91" t="s">
        <v>227</v>
      </c>
      <c r="C185" s="75">
        <f>INDEX(InputData!G$12:G$2000,MATCH(B185,InputData!$B$12:$B$2000,0),1)</f>
        <v>0</v>
      </c>
      <c r="D185" s="76" t="str">
        <f>INDEX(InputData!D$12:D$2000,MATCH(B185,InputData!$B$12:$B$2000,0),1)</f>
        <v>JASO BC</v>
      </c>
      <c r="E185" s="163" t="e">
        <f>INDEX(InputData!D$12:D$2000,MATCH($B185,InputData!$B$12:$B$2000,0)+2+$J$8,1)</f>
        <v>#DIV/0!</v>
      </c>
      <c r="F185" s="163" t="e">
        <f>INDEX(InputData!E$12:E$2000,MATCH($B185,InputData!$B$12:$B$2000,0)+2+$J$8,1)</f>
        <v>#DIV/0!</v>
      </c>
      <c r="G185" s="163" t="e">
        <f>INDEX(InputData!F$12:F$2000,MATCH($B185,InputData!$B$12:$B$2000,0)+2+$J$8,1)</f>
        <v>#DIV/0!</v>
      </c>
      <c r="H185" s="163" t="e">
        <f>INDEX(InputData!G$12:G$2000,MATCH($B185,InputData!$B$12:$B$2000,0)+2+$J$8,1)</f>
        <v>#DIV/0!</v>
      </c>
      <c r="I185" s="163" t="e">
        <f>INDEX(InputData!H$12:H$2000,MATCH($B185,InputData!$B$12:$B$2000,0)+2+$J$8,1)</f>
        <v>#DIV/0!</v>
      </c>
      <c r="J185" s="163" t="e">
        <f>INDEX(InputData!I$12:I$2000,MATCH($B185,InputData!$B$12:$B$2000,0)+2+$J$8,1)</f>
        <v>#DIV/0!</v>
      </c>
      <c r="K185" s="163" t="e">
        <f>INDEX(InputData!J$12:J$2000,MATCH($B185,InputData!$B$12:$B$2000,0)+2+$J$8,1)</f>
        <v>#DIV/0!</v>
      </c>
      <c r="L185" s="163" t="e">
        <f>INDEX(InputData!K$12:K$2000,MATCH($B185,InputData!$B$12:$B$2000,0)+2+$J$8,1)</f>
        <v>#DIV/0!</v>
      </c>
      <c r="M185" s="163" t="e">
        <f>INDEX(InputData!L$12:L$2000,MATCH($B185,InputData!$B$12:$B$2000,0)+2+$J$8,1)</f>
        <v>#DIV/0!</v>
      </c>
      <c r="N185" s="163" t="e">
        <f>INDEX(InputData!M$12:M$2000,MATCH($B185,InputData!$B$12:$B$2000,0)+2+$J$8,1)</f>
        <v>#DIV/0!</v>
      </c>
    </row>
    <row r="186" spans="2:14" x14ac:dyDescent="0.2">
      <c r="B186" s="91" t="s">
        <v>231</v>
      </c>
      <c r="C186" s="75">
        <f>INDEX(InputData!G$12:G$2000,MATCH(B186,InputData!$B$12:$B$2000,0),1)</f>
        <v>0</v>
      </c>
      <c r="D186" s="76">
        <f>INDEX(InputData!D$12:D$2000,MATCH(B186,InputData!$B$12:$B$2000,0),1)</f>
        <v>0</v>
      </c>
      <c r="E186" s="163" t="e">
        <f>INDEX(InputData!D$12:D$2000,MATCH($B186,InputData!$B$12:$B$2000,0)+2+$J$8,1)</f>
        <v>#DIV/0!</v>
      </c>
      <c r="F186" s="163" t="e">
        <f>INDEX(InputData!E$12:E$2000,MATCH($B186,InputData!$B$12:$B$2000,0)+2+$J$8,1)</f>
        <v>#DIV/0!</v>
      </c>
      <c r="G186" s="163" t="e">
        <f>INDEX(InputData!F$12:F$2000,MATCH($B186,InputData!$B$12:$B$2000,0)+2+$J$8,1)</f>
        <v>#DIV/0!</v>
      </c>
      <c r="H186" s="163" t="e">
        <f>INDEX(InputData!G$12:G$2000,MATCH($B186,InputData!$B$12:$B$2000,0)+2+$J$8,1)</f>
        <v>#DIV/0!</v>
      </c>
      <c r="I186" s="163" t="e">
        <f>INDEX(InputData!H$12:H$2000,MATCH($B186,InputData!$B$12:$B$2000,0)+2+$J$8,1)</f>
        <v>#DIV/0!</v>
      </c>
      <c r="J186" s="163" t="e">
        <f>INDEX(InputData!I$12:I$2000,MATCH($B186,InputData!$B$12:$B$2000,0)+2+$J$8,1)</f>
        <v>#DIV/0!</v>
      </c>
      <c r="K186" s="163" t="e">
        <f>INDEX(InputData!J$12:J$2000,MATCH($B186,InputData!$B$12:$B$2000,0)+2+$J$8,1)</f>
        <v>#DIV/0!</v>
      </c>
      <c r="L186" s="163" t="e">
        <f>INDEX(InputData!K$12:K$2000,MATCH($B186,InputData!$B$12:$B$2000,0)+2+$J$8,1)</f>
        <v>#DIV/0!</v>
      </c>
      <c r="M186" s="163" t="e">
        <f>INDEX(InputData!L$12:L$2000,MATCH($B186,InputData!$B$12:$B$2000,0)+2+$J$8,1)</f>
        <v>#DIV/0!</v>
      </c>
      <c r="N186" s="163" t="e">
        <f>INDEX(InputData!M$12:M$2000,MATCH($B186,InputData!$B$12:$B$2000,0)+2+$J$8,1)</f>
        <v>#DIV/0!</v>
      </c>
    </row>
    <row r="187" spans="2:14" x14ac:dyDescent="0.2">
      <c r="B187" s="91" t="s">
        <v>235</v>
      </c>
      <c r="C187" s="75">
        <f>INDEX(InputData!G$12:G$2000,MATCH(B187,InputData!$B$12:$B$2000,0),1)</f>
        <v>0</v>
      </c>
      <c r="D187" s="76" t="str">
        <f>INDEX(InputData!D$12:D$2000,MATCH(B187,InputData!$B$12:$B$2000,0),1)</f>
        <v>JASO BC</v>
      </c>
      <c r="E187" s="163" t="e">
        <f>INDEX(InputData!D$12:D$2000,MATCH($B187,InputData!$B$12:$B$2000,0)+2+$J$8,1)</f>
        <v>#DIV/0!</v>
      </c>
      <c r="F187" s="163" t="e">
        <f>INDEX(InputData!E$12:E$2000,MATCH($B187,InputData!$B$12:$B$2000,0)+2+$J$8,1)</f>
        <v>#DIV/0!</v>
      </c>
      <c r="G187" s="163" t="e">
        <f>INDEX(InputData!F$12:F$2000,MATCH($B187,InputData!$B$12:$B$2000,0)+2+$J$8,1)</f>
        <v>#DIV/0!</v>
      </c>
      <c r="H187" s="163" t="e">
        <f>INDEX(InputData!G$12:G$2000,MATCH($B187,InputData!$B$12:$B$2000,0)+2+$J$8,1)</f>
        <v>#DIV/0!</v>
      </c>
      <c r="I187" s="163" t="e">
        <f>INDEX(InputData!H$12:H$2000,MATCH($B187,InputData!$B$12:$B$2000,0)+2+$J$8,1)</f>
        <v>#DIV/0!</v>
      </c>
      <c r="J187" s="163" t="e">
        <f>INDEX(InputData!I$12:I$2000,MATCH($B187,InputData!$B$12:$B$2000,0)+2+$J$8,1)</f>
        <v>#DIV/0!</v>
      </c>
      <c r="K187" s="163" t="e">
        <f>INDEX(InputData!J$12:J$2000,MATCH($B187,InputData!$B$12:$B$2000,0)+2+$J$8,1)</f>
        <v>#DIV/0!</v>
      </c>
      <c r="L187" s="163" t="e">
        <f>INDEX(InputData!K$12:K$2000,MATCH($B187,InputData!$B$12:$B$2000,0)+2+$J$8,1)</f>
        <v>#DIV/0!</v>
      </c>
      <c r="M187" s="163" t="e">
        <f>INDEX(InputData!L$12:L$2000,MATCH($B187,InputData!$B$12:$B$2000,0)+2+$J$8,1)</f>
        <v>#DIV/0!</v>
      </c>
      <c r="N187" s="163" t="e">
        <f>INDEX(InputData!M$12:M$2000,MATCH($B187,InputData!$B$12:$B$2000,0)+2+$J$8,1)</f>
        <v>#DIV/0!</v>
      </c>
    </row>
    <row r="188" spans="2:14" x14ac:dyDescent="0.2">
      <c r="B188" s="91" t="s">
        <v>239</v>
      </c>
      <c r="C188" s="75">
        <f>INDEX(InputData!G$12:G$2000,MATCH(B188,InputData!$B$12:$B$2000,0),1)</f>
        <v>0</v>
      </c>
      <c r="D188" s="76">
        <f>INDEX(InputData!D$12:D$2000,MATCH(B188,InputData!$B$12:$B$2000,0),1)</f>
        <v>0</v>
      </c>
      <c r="E188" s="163" t="e">
        <f>INDEX(InputData!D$12:D$2000,MATCH($B188,InputData!$B$12:$B$2000,0)+2+$J$8,1)</f>
        <v>#DIV/0!</v>
      </c>
      <c r="F188" s="163" t="e">
        <f>INDEX(InputData!E$12:E$2000,MATCH($B188,InputData!$B$12:$B$2000,0)+2+$J$8,1)</f>
        <v>#DIV/0!</v>
      </c>
      <c r="G188" s="163" t="e">
        <f>INDEX(InputData!F$12:F$2000,MATCH($B188,InputData!$B$12:$B$2000,0)+2+$J$8,1)</f>
        <v>#DIV/0!</v>
      </c>
      <c r="H188" s="163" t="e">
        <f>INDEX(InputData!G$12:G$2000,MATCH($B188,InputData!$B$12:$B$2000,0)+2+$J$8,1)</f>
        <v>#DIV/0!</v>
      </c>
      <c r="I188" s="163" t="e">
        <f>INDEX(InputData!H$12:H$2000,MATCH($B188,InputData!$B$12:$B$2000,0)+2+$J$8,1)</f>
        <v>#DIV/0!</v>
      </c>
      <c r="J188" s="163" t="e">
        <f>INDEX(InputData!I$12:I$2000,MATCH($B188,InputData!$B$12:$B$2000,0)+2+$J$8,1)</f>
        <v>#DIV/0!</v>
      </c>
      <c r="K188" s="163" t="e">
        <f>INDEX(InputData!J$12:J$2000,MATCH($B188,InputData!$B$12:$B$2000,0)+2+$J$8,1)</f>
        <v>#DIV/0!</v>
      </c>
      <c r="L188" s="163" t="e">
        <f>INDEX(InputData!K$12:K$2000,MATCH($B188,InputData!$B$12:$B$2000,0)+2+$J$8,1)</f>
        <v>#DIV/0!</v>
      </c>
      <c r="M188" s="163" t="e">
        <f>INDEX(InputData!L$12:L$2000,MATCH($B188,InputData!$B$12:$B$2000,0)+2+$J$8,1)</f>
        <v>#DIV/0!</v>
      </c>
      <c r="N188" s="163" t="e">
        <f>INDEX(InputData!M$12:M$2000,MATCH($B188,InputData!$B$12:$B$2000,0)+2+$J$8,1)</f>
        <v>#DIV/0!</v>
      </c>
    </row>
    <row r="189" spans="2:14" x14ac:dyDescent="0.2">
      <c r="B189" s="91" t="s">
        <v>320</v>
      </c>
      <c r="C189" s="75">
        <f>INDEX(InputData!G$12:G$2000,MATCH(B189,InputData!$B$12:$B$2000,0),1)</f>
        <v>0</v>
      </c>
      <c r="D189" s="76" t="str">
        <f>INDEX(InputData!D$12:D$2000,MATCH(B189,InputData!$B$12:$B$2000,0),1)</f>
        <v>JASO BC</v>
      </c>
      <c r="E189" s="163" t="e">
        <f>INDEX(InputData!D$12:D$2000,MATCH($B189,InputData!$B$12:$B$2000,0)+2+$J$8,1)</f>
        <v>#DIV/0!</v>
      </c>
      <c r="F189" s="163" t="e">
        <f>INDEX(InputData!E$12:E$2000,MATCH($B189,InputData!$B$12:$B$2000,0)+2+$J$8,1)</f>
        <v>#DIV/0!</v>
      </c>
      <c r="G189" s="163" t="e">
        <f>INDEX(InputData!F$12:F$2000,MATCH($B189,InputData!$B$12:$B$2000,0)+2+$J$8,1)</f>
        <v>#DIV/0!</v>
      </c>
      <c r="H189" s="163" t="e">
        <f>INDEX(InputData!G$12:G$2000,MATCH($B189,InputData!$B$12:$B$2000,0)+2+$J$8,1)</f>
        <v>#DIV/0!</v>
      </c>
      <c r="I189" s="163" t="e">
        <f>INDEX(InputData!H$12:H$2000,MATCH($B189,InputData!$B$12:$B$2000,0)+2+$J$8,1)</f>
        <v>#DIV/0!</v>
      </c>
      <c r="J189" s="163" t="e">
        <f>INDEX(InputData!I$12:I$2000,MATCH($B189,InputData!$B$12:$B$2000,0)+2+$J$8,1)</f>
        <v>#DIV/0!</v>
      </c>
      <c r="K189" s="163" t="e">
        <f>INDEX(InputData!J$12:J$2000,MATCH($B189,InputData!$B$12:$B$2000,0)+2+$J$8,1)</f>
        <v>#DIV/0!</v>
      </c>
      <c r="L189" s="163" t="e">
        <f>INDEX(InputData!K$12:K$2000,MATCH($B189,InputData!$B$12:$B$2000,0)+2+$J$8,1)</f>
        <v>#DIV/0!</v>
      </c>
      <c r="M189" s="163" t="e">
        <f>INDEX(InputData!L$12:L$2000,MATCH($B189,InputData!$B$12:$B$2000,0)+2+$J$8,1)</f>
        <v>#DIV/0!</v>
      </c>
      <c r="N189" s="163" t="e">
        <f>INDEX(InputData!M$12:M$2000,MATCH($B189,InputData!$B$12:$B$2000,0)+2+$J$8,1)</f>
        <v>#DIV/0!</v>
      </c>
    </row>
    <row r="190" spans="2:14" x14ac:dyDescent="0.2">
      <c r="B190" s="91" t="s">
        <v>321</v>
      </c>
      <c r="C190" s="75">
        <f>INDEX(InputData!G$12:G$2000,MATCH(B190,InputData!$B$12:$B$2000,0),1)</f>
        <v>0</v>
      </c>
      <c r="D190" s="76">
        <f>INDEX(InputData!D$12:D$2000,MATCH(B190,InputData!$B$12:$B$2000,0),1)</f>
        <v>0</v>
      </c>
      <c r="E190" s="163" t="e">
        <f>INDEX(InputData!D$12:D$2000,MATCH($B190,InputData!$B$12:$B$2000,0)+2+$J$8,1)</f>
        <v>#DIV/0!</v>
      </c>
      <c r="F190" s="163" t="e">
        <f>INDEX(InputData!E$12:E$2000,MATCH($B190,InputData!$B$12:$B$2000,0)+2+$J$8,1)</f>
        <v>#DIV/0!</v>
      </c>
      <c r="G190" s="163" t="e">
        <f>INDEX(InputData!F$12:F$2000,MATCH($B190,InputData!$B$12:$B$2000,0)+2+$J$8,1)</f>
        <v>#DIV/0!</v>
      </c>
      <c r="H190" s="163" t="e">
        <f>INDEX(InputData!G$12:G$2000,MATCH($B190,InputData!$B$12:$B$2000,0)+2+$J$8,1)</f>
        <v>#DIV/0!</v>
      </c>
      <c r="I190" s="163" t="e">
        <f>INDEX(InputData!H$12:H$2000,MATCH($B190,InputData!$B$12:$B$2000,0)+2+$J$8,1)</f>
        <v>#DIV/0!</v>
      </c>
      <c r="J190" s="163" t="e">
        <f>INDEX(InputData!I$12:I$2000,MATCH($B190,InputData!$B$12:$B$2000,0)+2+$J$8,1)</f>
        <v>#DIV/0!</v>
      </c>
      <c r="K190" s="163" t="e">
        <f>INDEX(InputData!J$12:J$2000,MATCH($B190,InputData!$B$12:$B$2000,0)+2+$J$8,1)</f>
        <v>#DIV/0!</v>
      </c>
      <c r="L190" s="163" t="e">
        <f>INDEX(InputData!K$12:K$2000,MATCH($B190,InputData!$B$12:$B$2000,0)+2+$J$8,1)</f>
        <v>#DIV/0!</v>
      </c>
      <c r="M190" s="163" t="e">
        <f>INDEX(InputData!L$12:L$2000,MATCH($B190,InputData!$B$12:$B$2000,0)+2+$J$8,1)</f>
        <v>#DIV/0!</v>
      </c>
      <c r="N190" s="163" t="e">
        <f>INDEX(InputData!M$12:M$2000,MATCH($B190,InputData!$B$12:$B$2000,0)+2+$J$8,1)</f>
        <v>#DIV/0!</v>
      </c>
    </row>
    <row r="191" spans="2:14" x14ac:dyDescent="0.2">
      <c r="B191" s="91" t="s">
        <v>322</v>
      </c>
      <c r="C191" s="75">
        <f>INDEX(InputData!G$12:G$2000,MATCH(B191,InputData!$B$12:$B$2000,0),1)</f>
        <v>0</v>
      </c>
      <c r="D191" s="76" t="str">
        <f>INDEX(InputData!D$12:D$2000,MATCH(B191,InputData!$B$12:$B$2000,0),1)</f>
        <v>JASO BC</v>
      </c>
      <c r="E191" s="163" t="e">
        <f>INDEX(InputData!D$12:D$2000,MATCH($B191,InputData!$B$12:$B$2000,0)+2+$J$8,1)</f>
        <v>#DIV/0!</v>
      </c>
      <c r="F191" s="163" t="e">
        <f>INDEX(InputData!E$12:E$2000,MATCH($B191,InputData!$B$12:$B$2000,0)+2+$J$8,1)</f>
        <v>#DIV/0!</v>
      </c>
      <c r="G191" s="163" t="e">
        <f>INDEX(InputData!F$12:F$2000,MATCH($B191,InputData!$B$12:$B$2000,0)+2+$J$8,1)</f>
        <v>#DIV/0!</v>
      </c>
      <c r="H191" s="163" t="e">
        <f>INDEX(InputData!G$12:G$2000,MATCH($B191,InputData!$B$12:$B$2000,0)+2+$J$8,1)</f>
        <v>#DIV/0!</v>
      </c>
      <c r="I191" s="163" t="e">
        <f>INDEX(InputData!H$12:H$2000,MATCH($B191,InputData!$B$12:$B$2000,0)+2+$J$8,1)</f>
        <v>#DIV/0!</v>
      </c>
      <c r="J191" s="163" t="e">
        <f>INDEX(InputData!I$12:I$2000,MATCH($B191,InputData!$B$12:$B$2000,0)+2+$J$8,1)</f>
        <v>#DIV/0!</v>
      </c>
      <c r="K191" s="163" t="e">
        <f>INDEX(InputData!J$12:J$2000,MATCH($B191,InputData!$B$12:$B$2000,0)+2+$J$8,1)</f>
        <v>#DIV/0!</v>
      </c>
      <c r="L191" s="163" t="e">
        <f>INDEX(InputData!K$12:K$2000,MATCH($B191,InputData!$B$12:$B$2000,0)+2+$J$8,1)</f>
        <v>#DIV/0!</v>
      </c>
      <c r="M191" s="163" t="e">
        <f>INDEX(InputData!L$12:L$2000,MATCH($B191,InputData!$B$12:$B$2000,0)+2+$J$8,1)</f>
        <v>#DIV/0!</v>
      </c>
      <c r="N191" s="163" t="e">
        <f>INDEX(InputData!M$12:M$2000,MATCH($B191,InputData!$B$12:$B$2000,0)+2+$J$8,1)</f>
        <v>#DIV/0!</v>
      </c>
    </row>
    <row r="192" spans="2:14" x14ac:dyDescent="0.2">
      <c r="B192" s="91" t="s">
        <v>323</v>
      </c>
      <c r="C192" s="75">
        <f>INDEX(InputData!G$12:G$2000,MATCH(B192,InputData!$B$12:$B$2000,0),1)</f>
        <v>0</v>
      </c>
      <c r="D192" s="76">
        <f>INDEX(InputData!D$12:D$2000,MATCH(B192,InputData!$B$12:$B$2000,0),1)</f>
        <v>0</v>
      </c>
      <c r="E192" s="163" t="e">
        <f>INDEX(InputData!D$12:D$2000,MATCH($B192,InputData!$B$12:$B$2000,0)+2+$J$8,1)</f>
        <v>#DIV/0!</v>
      </c>
      <c r="F192" s="163" t="e">
        <f>INDEX(InputData!E$12:E$2000,MATCH($B192,InputData!$B$12:$B$2000,0)+2+$J$8,1)</f>
        <v>#DIV/0!</v>
      </c>
      <c r="G192" s="163" t="e">
        <f>INDEX(InputData!F$12:F$2000,MATCH($B192,InputData!$B$12:$B$2000,0)+2+$J$8,1)</f>
        <v>#DIV/0!</v>
      </c>
      <c r="H192" s="163" t="e">
        <f>INDEX(InputData!G$12:G$2000,MATCH($B192,InputData!$B$12:$B$2000,0)+2+$J$8,1)</f>
        <v>#DIV/0!</v>
      </c>
      <c r="I192" s="163" t="e">
        <f>INDEX(InputData!H$12:H$2000,MATCH($B192,InputData!$B$12:$B$2000,0)+2+$J$8,1)</f>
        <v>#DIV/0!</v>
      </c>
      <c r="J192" s="163" t="e">
        <f>INDEX(InputData!I$12:I$2000,MATCH($B192,InputData!$B$12:$B$2000,0)+2+$J$8,1)</f>
        <v>#DIV/0!</v>
      </c>
      <c r="K192" s="163" t="e">
        <f>INDEX(InputData!J$12:J$2000,MATCH($B192,InputData!$B$12:$B$2000,0)+2+$J$8,1)</f>
        <v>#DIV/0!</v>
      </c>
      <c r="L192" s="163" t="e">
        <f>INDEX(InputData!K$12:K$2000,MATCH($B192,InputData!$B$12:$B$2000,0)+2+$J$8,1)</f>
        <v>#DIV/0!</v>
      </c>
      <c r="M192" s="163" t="e">
        <f>INDEX(InputData!L$12:L$2000,MATCH($B192,InputData!$B$12:$B$2000,0)+2+$J$8,1)</f>
        <v>#DIV/0!</v>
      </c>
      <c r="N192" s="163" t="e">
        <f>INDEX(InputData!M$12:M$2000,MATCH($B192,InputData!$B$12:$B$2000,0)+2+$J$8,1)</f>
        <v>#DIV/0!</v>
      </c>
    </row>
    <row r="193" spans="2:14" x14ac:dyDescent="0.2">
      <c r="B193" s="91" t="s">
        <v>324</v>
      </c>
      <c r="C193" s="75">
        <f>INDEX(InputData!G$12:G$2000,MATCH(B193,InputData!$B$12:$B$2000,0),1)</f>
        <v>0</v>
      </c>
      <c r="D193" s="76" t="str">
        <f>INDEX(InputData!D$12:D$2000,MATCH(B193,InputData!$B$12:$B$2000,0),1)</f>
        <v>JASO BC</v>
      </c>
      <c r="E193" s="163" t="e">
        <f>INDEX(InputData!D$12:D$2000,MATCH($B193,InputData!$B$12:$B$2000,0)+2+$J$8,1)</f>
        <v>#DIV/0!</v>
      </c>
      <c r="F193" s="163" t="e">
        <f>INDEX(InputData!E$12:E$2000,MATCH($B193,InputData!$B$12:$B$2000,0)+2+$J$8,1)</f>
        <v>#DIV/0!</v>
      </c>
      <c r="G193" s="163" t="e">
        <f>INDEX(InputData!F$12:F$2000,MATCH($B193,InputData!$B$12:$B$2000,0)+2+$J$8,1)</f>
        <v>#DIV/0!</v>
      </c>
      <c r="H193" s="163" t="e">
        <f>INDEX(InputData!G$12:G$2000,MATCH($B193,InputData!$B$12:$B$2000,0)+2+$J$8,1)</f>
        <v>#DIV/0!</v>
      </c>
      <c r="I193" s="163" t="e">
        <f>INDEX(InputData!H$12:H$2000,MATCH($B193,InputData!$B$12:$B$2000,0)+2+$J$8,1)</f>
        <v>#DIV/0!</v>
      </c>
      <c r="J193" s="163" t="e">
        <f>INDEX(InputData!I$12:I$2000,MATCH($B193,InputData!$B$12:$B$2000,0)+2+$J$8,1)</f>
        <v>#DIV/0!</v>
      </c>
      <c r="K193" s="163" t="e">
        <f>INDEX(InputData!J$12:J$2000,MATCH($B193,InputData!$B$12:$B$2000,0)+2+$J$8,1)</f>
        <v>#DIV/0!</v>
      </c>
      <c r="L193" s="163" t="e">
        <f>INDEX(InputData!K$12:K$2000,MATCH($B193,InputData!$B$12:$B$2000,0)+2+$J$8,1)</f>
        <v>#DIV/0!</v>
      </c>
      <c r="M193" s="163" t="e">
        <f>INDEX(InputData!L$12:L$2000,MATCH($B193,InputData!$B$12:$B$2000,0)+2+$J$8,1)</f>
        <v>#DIV/0!</v>
      </c>
      <c r="N193" s="163" t="e">
        <f>INDEX(InputData!M$12:M$2000,MATCH($B193,InputData!$B$12:$B$2000,0)+2+$J$8,1)</f>
        <v>#DIV/0!</v>
      </c>
    </row>
    <row r="194" spans="2:14" x14ac:dyDescent="0.2">
      <c r="B194" s="91" t="s">
        <v>325</v>
      </c>
      <c r="C194" s="75">
        <f>INDEX(InputData!G$12:G$2000,MATCH(B194,InputData!$B$12:$B$2000,0),1)</f>
        <v>0</v>
      </c>
      <c r="D194" s="76">
        <f>INDEX(InputData!D$12:D$2000,MATCH(B194,InputData!$B$12:$B$2000,0),1)</f>
        <v>0</v>
      </c>
      <c r="E194" s="163" t="e">
        <f>INDEX(InputData!D$12:D$2000,MATCH($B194,InputData!$B$12:$B$2000,0)+2+$J$8,1)</f>
        <v>#DIV/0!</v>
      </c>
      <c r="F194" s="163" t="e">
        <f>INDEX(InputData!E$12:E$2000,MATCH($B194,InputData!$B$12:$B$2000,0)+2+$J$8,1)</f>
        <v>#DIV/0!</v>
      </c>
      <c r="G194" s="163" t="e">
        <f>INDEX(InputData!F$12:F$2000,MATCH($B194,InputData!$B$12:$B$2000,0)+2+$J$8,1)</f>
        <v>#DIV/0!</v>
      </c>
      <c r="H194" s="163" t="e">
        <f>INDEX(InputData!G$12:G$2000,MATCH($B194,InputData!$B$12:$B$2000,0)+2+$J$8,1)</f>
        <v>#DIV/0!</v>
      </c>
      <c r="I194" s="163" t="e">
        <f>INDEX(InputData!H$12:H$2000,MATCH($B194,InputData!$B$12:$B$2000,0)+2+$J$8,1)</f>
        <v>#DIV/0!</v>
      </c>
      <c r="J194" s="163" t="e">
        <f>INDEX(InputData!I$12:I$2000,MATCH($B194,InputData!$B$12:$B$2000,0)+2+$J$8,1)</f>
        <v>#DIV/0!</v>
      </c>
      <c r="K194" s="163" t="e">
        <f>INDEX(InputData!J$12:J$2000,MATCH($B194,InputData!$B$12:$B$2000,0)+2+$J$8,1)</f>
        <v>#DIV/0!</v>
      </c>
      <c r="L194" s="163" t="e">
        <f>INDEX(InputData!K$12:K$2000,MATCH($B194,InputData!$B$12:$B$2000,0)+2+$J$8,1)</f>
        <v>#DIV/0!</v>
      </c>
      <c r="M194" s="163" t="e">
        <f>INDEX(InputData!L$12:L$2000,MATCH($B194,InputData!$B$12:$B$2000,0)+2+$J$8,1)</f>
        <v>#DIV/0!</v>
      </c>
      <c r="N194" s="163" t="e">
        <f>INDEX(InputData!M$12:M$2000,MATCH($B194,InputData!$B$12:$B$2000,0)+2+$J$8,1)</f>
        <v>#DIV/0!</v>
      </c>
    </row>
    <row r="195" spans="2:14" x14ac:dyDescent="0.2">
      <c r="B195" s="91" t="s">
        <v>326</v>
      </c>
      <c r="C195" s="75">
        <f>INDEX(InputData!G$12:G$2000,MATCH(B195,InputData!$B$12:$B$2000,0),1)</f>
        <v>0</v>
      </c>
      <c r="D195" s="76" t="str">
        <f>INDEX(InputData!D$12:D$2000,MATCH(B195,InputData!$B$12:$B$2000,0),1)</f>
        <v>JASO BC</v>
      </c>
      <c r="E195" s="163" t="e">
        <f>INDEX(InputData!D$12:D$2000,MATCH($B195,InputData!$B$12:$B$2000,0)+2+$J$8,1)</f>
        <v>#DIV/0!</v>
      </c>
      <c r="F195" s="163" t="e">
        <f>INDEX(InputData!E$12:E$2000,MATCH($B195,InputData!$B$12:$B$2000,0)+2+$J$8,1)</f>
        <v>#DIV/0!</v>
      </c>
      <c r="G195" s="163" t="e">
        <f>INDEX(InputData!F$12:F$2000,MATCH($B195,InputData!$B$12:$B$2000,0)+2+$J$8,1)</f>
        <v>#DIV/0!</v>
      </c>
      <c r="H195" s="163" t="e">
        <f>INDEX(InputData!G$12:G$2000,MATCH($B195,InputData!$B$12:$B$2000,0)+2+$J$8,1)</f>
        <v>#DIV/0!</v>
      </c>
      <c r="I195" s="163" t="e">
        <f>INDEX(InputData!H$12:H$2000,MATCH($B195,InputData!$B$12:$B$2000,0)+2+$J$8,1)</f>
        <v>#DIV/0!</v>
      </c>
      <c r="J195" s="163" t="e">
        <f>INDEX(InputData!I$12:I$2000,MATCH($B195,InputData!$B$12:$B$2000,0)+2+$J$8,1)</f>
        <v>#DIV/0!</v>
      </c>
      <c r="K195" s="163" t="e">
        <f>INDEX(InputData!J$12:J$2000,MATCH($B195,InputData!$B$12:$B$2000,0)+2+$J$8,1)</f>
        <v>#DIV/0!</v>
      </c>
      <c r="L195" s="163" t="e">
        <f>INDEX(InputData!K$12:K$2000,MATCH($B195,InputData!$B$12:$B$2000,0)+2+$J$8,1)</f>
        <v>#DIV/0!</v>
      </c>
      <c r="M195" s="163" t="e">
        <f>INDEX(InputData!L$12:L$2000,MATCH($B195,InputData!$B$12:$B$2000,0)+2+$J$8,1)</f>
        <v>#DIV/0!</v>
      </c>
      <c r="N195" s="163" t="e">
        <f>INDEX(InputData!M$12:M$2000,MATCH($B195,InputData!$B$12:$B$2000,0)+2+$J$8,1)</f>
        <v>#DIV/0!</v>
      </c>
    </row>
    <row r="196" spans="2:14" x14ac:dyDescent="0.2">
      <c r="B196" s="91" t="s">
        <v>327</v>
      </c>
      <c r="C196" s="75">
        <f>INDEX(InputData!G$12:G$2000,MATCH(B196,InputData!$B$12:$B$2000,0),1)</f>
        <v>0</v>
      </c>
      <c r="D196" s="76">
        <f>INDEX(InputData!D$12:D$2000,MATCH(B196,InputData!$B$12:$B$2000,0),1)</f>
        <v>0</v>
      </c>
      <c r="E196" s="163" t="e">
        <f>INDEX(InputData!D$12:D$2000,MATCH($B196,InputData!$B$12:$B$2000,0)+2+$J$8,1)</f>
        <v>#DIV/0!</v>
      </c>
      <c r="F196" s="163" t="e">
        <f>INDEX(InputData!E$12:E$2000,MATCH($B196,InputData!$B$12:$B$2000,0)+2+$J$8,1)</f>
        <v>#DIV/0!</v>
      </c>
      <c r="G196" s="163" t="e">
        <f>INDEX(InputData!F$12:F$2000,MATCH($B196,InputData!$B$12:$B$2000,0)+2+$J$8,1)</f>
        <v>#DIV/0!</v>
      </c>
      <c r="H196" s="163" t="e">
        <f>INDEX(InputData!G$12:G$2000,MATCH($B196,InputData!$B$12:$B$2000,0)+2+$J$8,1)</f>
        <v>#DIV/0!</v>
      </c>
      <c r="I196" s="163" t="e">
        <f>INDEX(InputData!H$12:H$2000,MATCH($B196,InputData!$B$12:$B$2000,0)+2+$J$8,1)</f>
        <v>#DIV/0!</v>
      </c>
      <c r="J196" s="163" t="e">
        <f>INDEX(InputData!I$12:I$2000,MATCH($B196,InputData!$B$12:$B$2000,0)+2+$J$8,1)</f>
        <v>#DIV/0!</v>
      </c>
      <c r="K196" s="163" t="e">
        <f>INDEX(InputData!J$12:J$2000,MATCH($B196,InputData!$B$12:$B$2000,0)+2+$J$8,1)</f>
        <v>#DIV/0!</v>
      </c>
      <c r="L196" s="163" t="e">
        <f>INDEX(InputData!K$12:K$2000,MATCH($B196,InputData!$B$12:$B$2000,0)+2+$J$8,1)</f>
        <v>#DIV/0!</v>
      </c>
      <c r="M196" s="163" t="e">
        <f>INDEX(InputData!L$12:L$2000,MATCH($B196,InputData!$B$12:$B$2000,0)+2+$J$8,1)</f>
        <v>#DIV/0!</v>
      </c>
      <c r="N196" s="163" t="e">
        <f>INDEX(InputData!M$12:M$2000,MATCH($B196,InputData!$B$12:$B$2000,0)+2+$J$8,1)</f>
        <v>#DIV/0!</v>
      </c>
    </row>
    <row r="197" spans="2:14" x14ac:dyDescent="0.2">
      <c r="B197" s="91" t="s">
        <v>328</v>
      </c>
      <c r="C197" s="75">
        <f>INDEX(InputData!G$12:G$2000,MATCH(B197,InputData!$B$12:$B$2000,0),1)</f>
        <v>0</v>
      </c>
      <c r="D197" s="76" t="str">
        <f>INDEX(InputData!D$12:D$2000,MATCH(B197,InputData!$B$12:$B$2000,0),1)</f>
        <v>JASO BC</v>
      </c>
      <c r="E197" s="163" t="e">
        <f>INDEX(InputData!D$12:D$2000,MATCH($B197,InputData!$B$12:$B$2000,0)+2+$J$8,1)</f>
        <v>#DIV/0!</v>
      </c>
      <c r="F197" s="163" t="e">
        <f>INDEX(InputData!E$12:E$2000,MATCH($B197,InputData!$B$12:$B$2000,0)+2+$J$8,1)</f>
        <v>#DIV/0!</v>
      </c>
      <c r="G197" s="163" t="e">
        <f>INDEX(InputData!F$12:F$2000,MATCH($B197,InputData!$B$12:$B$2000,0)+2+$J$8,1)</f>
        <v>#DIV/0!</v>
      </c>
      <c r="H197" s="163" t="e">
        <f>INDEX(InputData!G$12:G$2000,MATCH($B197,InputData!$B$12:$B$2000,0)+2+$J$8,1)</f>
        <v>#DIV/0!</v>
      </c>
      <c r="I197" s="163" t="e">
        <f>INDEX(InputData!H$12:H$2000,MATCH($B197,InputData!$B$12:$B$2000,0)+2+$J$8,1)</f>
        <v>#DIV/0!</v>
      </c>
      <c r="J197" s="163" t="e">
        <f>INDEX(InputData!I$12:I$2000,MATCH($B197,InputData!$B$12:$B$2000,0)+2+$J$8,1)</f>
        <v>#DIV/0!</v>
      </c>
      <c r="K197" s="163" t="e">
        <f>INDEX(InputData!J$12:J$2000,MATCH($B197,InputData!$B$12:$B$2000,0)+2+$J$8,1)</f>
        <v>#DIV/0!</v>
      </c>
      <c r="L197" s="163" t="e">
        <f>INDEX(InputData!K$12:K$2000,MATCH($B197,InputData!$B$12:$B$2000,0)+2+$J$8,1)</f>
        <v>#DIV/0!</v>
      </c>
      <c r="M197" s="163" t="e">
        <f>INDEX(InputData!L$12:L$2000,MATCH($B197,InputData!$B$12:$B$2000,0)+2+$J$8,1)</f>
        <v>#DIV/0!</v>
      </c>
      <c r="N197" s="163" t="e">
        <f>INDEX(InputData!M$12:M$2000,MATCH($B197,InputData!$B$12:$B$2000,0)+2+$J$8,1)</f>
        <v>#DIV/0!</v>
      </c>
    </row>
    <row r="198" spans="2:14" x14ac:dyDescent="0.2">
      <c r="B198" s="91" t="s">
        <v>329</v>
      </c>
      <c r="C198" s="75">
        <f>INDEX(InputData!G$12:G$2000,MATCH(B198,InputData!$B$12:$B$2000,0),1)</f>
        <v>0</v>
      </c>
      <c r="D198" s="76">
        <f>INDEX(InputData!D$12:D$2000,MATCH(B198,InputData!$B$12:$B$2000,0),1)</f>
        <v>0</v>
      </c>
      <c r="E198" s="163" t="e">
        <f>INDEX(InputData!D$12:D$2000,MATCH($B198,InputData!$B$12:$B$2000,0)+2+$J$8,1)</f>
        <v>#DIV/0!</v>
      </c>
      <c r="F198" s="163" t="e">
        <f>INDEX(InputData!E$12:E$2000,MATCH($B198,InputData!$B$12:$B$2000,0)+2+$J$8,1)</f>
        <v>#DIV/0!</v>
      </c>
      <c r="G198" s="163" t="e">
        <f>INDEX(InputData!F$12:F$2000,MATCH($B198,InputData!$B$12:$B$2000,0)+2+$J$8,1)</f>
        <v>#DIV/0!</v>
      </c>
      <c r="H198" s="163" t="e">
        <f>INDEX(InputData!G$12:G$2000,MATCH($B198,InputData!$B$12:$B$2000,0)+2+$J$8,1)</f>
        <v>#DIV/0!</v>
      </c>
      <c r="I198" s="163" t="e">
        <f>INDEX(InputData!H$12:H$2000,MATCH($B198,InputData!$B$12:$B$2000,0)+2+$J$8,1)</f>
        <v>#DIV/0!</v>
      </c>
      <c r="J198" s="163" t="e">
        <f>INDEX(InputData!I$12:I$2000,MATCH($B198,InputData!$B$12:$B$2000,0)+2+$J$8,1)</f>
        <v>#DIV/0!</v>
      </c>
      <c r="K198" s="163" t="e">
        <f>INDEX(InputData!J$12:J$2000,MATCH($B198,InputData!$B$12:$B$2000,0)+2+$J$8,1)</f>
        <v>#DIV/0!</v>
      </c>
      <c r="L198" s="163" t="e">
        <f>INDEX(InputData!K$12:K$2000,MATCH($B198,InputData!$B$12:$B$2000,0)+2+$J$8,1)</f>
        <v>#DIV/0!</v>
      </c>
      <c r="M198" s="163" t="e">
        <f>INDEX(InputData!L$12:L$2000,MATCH($B198,InputData!$B$12:$B$2000,0)+2+$J$8,1)</f>
        <v>#DIV/0!</v>
      </c>
      <c r="N198" s="163" t="e">
        <f>INDEX(InputData!M$12:M$2000,MATCH($B198,InputData!$B$12:$B$2000,0)+2+$J$8,1)</f>
        <v>#DIV/0!</v>
      </c>
    </row>
    <row r="200" spans="2:14" ht="13.5" thickBot="1" x14ac:dyDescent="0.2">
      <c r="B200" s="1" t="s">
        <v>99</v>
      </c>
    </row>
    <row r="201" spans="2:14" ht="13.5" thickBot="1" x14ac:dyDescent="0.25">
      <c r="B201" s="82" t="s">
        <v>95</v>
      </c>
      <c r="C201" s="82" t="s">
        <v>25</v>
      </c>
      <c r="D201" s="82" t="s">
        <v>24</v>
      </c>
      <c r="E201" s="3">
        <v>650</v>
      </c>
      <c r="F201" s="4">
        <v>800</v>
      </c>
      <c r="G201" s="4">
        <v>1000</v>
      </c>
      <c r="H201" s="4">
        <v>1200</v>
      </c>
      <c r="I201" s="4">
        <v>1400</v>
      </c>
      <c r="J201" s="4">
        <v>1600</v>
      </c>
      <c r="K201" s="4">
        <v>1800</v>
      </c>
      <c r="L201" s="4">
        <v>2000</v>
      </c>
      <c r="M201" s="4">
        <v>2400</v>
      </c>
      <c r="N201" s="4">
        <v>2800</v>
      </c>
    </row>
    <row r="202" spans="2:14" x14ac:dyDescent="0.2">
      <c r="B202" s="93" t="s">
        <v>96</v>
      </c>
      <c r="C202" s="75">
        <f>INDEX(InputData!G$12:G$2000,MATCH(B202,InputData!$B$12:$B$2000,0),1)</f>
        <v>0</v>
      </c>
      <c r="D202" s="76" t="str">
        <f>INDEX(InputData!D$12:D$2000,MATCH(B202,InputData!$B$12:$B$2000,0),1)</f>
        <v>JASO BC</v>
      </c>
      <c r="E202" s="163">
        <f>INDEX(InputData!D$12:D$2000,MATCH($B202,InputData!$B$12:$B$2000,0)+2+$J$8,1)</f>
        <v>8.5121008535114306</v>
      </c>
      <c r="F202" s="163">
        <f>INDEX(InputData!E$12:E$2000,MATCH($B202,InputData!$B$12:$B$2000,0)+2+$J$8,1)</f>
        <v>9.4655412633323426</v>
      </c>
      <c r="G202" s="163">
        <f>INDEX(InputData!F$12:F$2000,MATCH($B202,InputData!$B$12:$B$2000,0)+2+$J$8,1)</f>
        <v>11.747501390046805</v>
      </c>
      <c r="H202" s="163">
        <f>INDEX(InputData!G$12:G$2000,MATCH($B202,InputData!$B$12:$B$2000,0)+2+$J$8,1)</f>
        <v>14.560012309787847</v>
      </c>
      <c r="I202" s="163">
        <f>INDEX(InputData!H$12:H$2000,MATCH($B202,InputData!$B$12:$B$2000,0)+2+$J$8,1)</f>
        <v>17.502874746541387</v>
      </c>
      <c r="J202" s="163">
        <f>INDEX(InputData!I$12:I$2000,MATCH($B202,InputData!$B$12:$B$2000,0)+2+$J$8,1)</f>
        <v>20.358531707269492</v>
      </c>
      <c r="K202" s="163">
        <f>INDEX(InputData!J$12:J$2000,MATCH($B202,InputData!$B$12:$B$2000,0)+2+$J$8,1)</f>
        <v>23.178088696739714</v>
      </c>
      <c r="L202" s="163">
        <f>INDEX(InputData!K$12:K$2000,MATCH($B202,InputData!$B$12:$B$2000,0)+2+$J$8,1)</f>
        <v>25.879512385612763</v>
      </c>
      <c r="M202" s="163">
        <f>INDEX(InputData!L$12:L$2000,MATCH($B202,InputData!$B$12:$B$2000,0)+2+$J$8,1)</f>
        <v>31.259564735543524</v>
      </c>
      <c r="N202" s="163">
        <f>INDEX(InputData!M$12:M$2000,MATCH($B202,InputData!$B$12:$B$2000,0)+2+$J$8,1)</f>
        <v>35.75030828705475</v>
      </c>
    </row>
    <row r="203" spans="2:14" x14ac:dyDescent="0.2">
      <c r="B203" s="91" t="s">
        <v>91</v>
      </c>
      <c r="C203" s="72">
        <f>INDEX(InputData!G$12:G$2000,MATCH(B203,InputData!$B$12:$B$2000,0),1)</f>
        <v>0</v>
      </c>
      <c r="D203" s="71" t="str">
        <f>INDEX(InputData!D$12:D$2000,MATCH(B203,InputData!$B$12:$B$2000,0),1)</f>
        <v>GE108A</v>
      </c>
      <c r="E203" s="73">
        <f>INDEX(InputData!D$12:D$2000,MATCH($B203,InputData!$B$12:$B$2000,0)+2+$J$8,1)</f>
        <v>6.5707246810347941</v>
      </c>
      <c r="F203" s="73">
        <f>INDEX(InputData!E$12:E$2000,MATCH($B203,InputData!$B$12:$B$2000,0)+2+$J$8,1)</f>
        <v>7.5924154710580574</v>
      </c>
      <c r="G203" s="73">
        <f>INDEX(InputData!F$12:F$2000,MATCH($B203,InputData!$B$12:$B$2000,0)+2+$J$8,1)</f>
        <v>9.9272867735650951</v>
      </c>
      <c r="H203" s="73">
        <f>INDEX(InputData!G$12:G$2000,MATCH($B203,InputData!$B$12:$B$2000,0)+2+$J$8,1)</f>
        <v>12.678584774689936</v>
      </c>
      <c r="I203" s="73">
        <f>INDEX(InputData!H$12:H$2000,MATCH($B203,InputData!$B$12:$B$2000,0)+2+$J$8,1)</f>
        <v>15.711896790008366</v>
      </c>
      <c r="J203" s="73">
        <f>INDEX(InputData!I$12:I$2000,MATCH($B203,InputData!$B$12:$B$2000,0)+2+$J$8,1)</f>
        <v>18.586800068271263</v>
      </c>
      <c r="K203" s="73">
        <f>INDEX(InputData!J$12:J$2000,MATCH($B203,InputData!$B$12:$B$2000,0)+2+$J$8,1)</f>
        <v>21.361558648301759</v>
      </c>
      <c r="L203" s="73">
        <f>INDEX(InputData!K$12:K$2000,MATCH($B203,InputData!$B$12:$B$2000,0)+2+$J$8,1)</f>
        <v>24.033726670553861</v>
      </c>
      <c r="M203" s="73">
        <f>INDEX(InputData!L$12:L$2000,MATCH($B203,InputData!$B$12:$B$2000,0)+2+$J$8,1)</f>
        <v>29.059965124328603</v>
      </c>
      <c r="N203" s="73">
        <f>INDEX(InputData!M$12:M$2000,MATCH($B203,InputData!$B$12:$B$2000,0)+2+$J$8,1)</f>
        <v>33.441834173199624</v>
      </c>
    </row>
    <row r="204" spans="2:14" x14ac:dyDescent="0.2">
      <c r="B204" s="91" t="s">
        <v>87</v>
      </c>
      <c r="C204" s="72">
        <f>INDEX(InputData!G$12:G$2000,MATCH(B204,InputData!$B$12:$B$2000,0),1)</f>
        <v>0</v>
      </c>
      <c r="D204" s="71" t="str">
        <f>INDEX(InputData!D$12:D$2000,MATCH(B204,InputData!$B$12:$B$2000,0),1)</f>
        <v>JASO BC</v>
      </c>
      <c r="E204" s="73">
        <f>INDEX(InputData!D$12:D$2000,MATCH($B204,InputData!$B$12:$B$2000,0)+2+$J$8,1)</f>
        <v>8.8606729403339575</v>
      </c>
      <c r="F204" s="73">
        <f>INDEX(InputData!E$12:E$2000,MATCH($B204,InputData!$B$12:$B$2000,0)+2+$J$8,1)</f>
        <v>9.8296658656465983</v>
      </c>
      <c r="G204" s="73">
        <f>INDEX(InputData!F$12:F$2000,MATCH($B204,InputData!$B$12:$B$2000,0)+2+$J$8,1)</f>
        <v>12.007423159143377</v>
      </c>
      <c r="H204" s="73">
        <f>INDEX(InputData!G$12:G$2000,MATCH($B204,InputData!$B$12:$B$2000,0)+2+$J$8,1)</f>
        <v>14.627687791005107</v>
      </c>
      <c r="I204" s="73">
        <f>INDEX(InputData!H$12:H$2000,MATCH($B204,InputData!$B$12:$B$2000,0)+2+$J$8,1)</f>
        <v>17.376836158376094</v>
      </c>
      <c r="J204" s="73">
        <f>INDEX(InputData!I$12:I$2000,MATCH($B204,InputData!$B$12:$B$2000,0)+2+$J$8,1)</f>
        <v>20.272445975186734</v>
      </c>
      <c r="K204" s="73">
        <f>INDEX(InputData!J$12:J$2000,MATCH($B204,InputData!$B$12:$B$2000,0)+2+$J$8,1)</f>
        <v>23.012862593983037</v>
      </c>
      <c r="L204" s="73">
        <f>INDEX(InputData!K$12:K$2000,MATCH($B204,InputData!$B$12:$B$2000,0)+2+$J$8,1)</f>
        <v>25.640011726429186</v>
      </c>
      <c r="M204" s="73">
        <f>INDEX(InputData!L$12:L$2000,MATCH($B204,InputData!$B$12:$B$2000,0)+2+$J$8,1)</f>
        <v>30.817990644059577</v>
      </c>
      <c r="N204" s="73">
        <f>INDEX(InputData!M$12:M$2000,MATCH($B204,InputData!$B$12:$B$2000,0)+2+$J$8,1)</f>
        <v>35.190691325327762</v>
      </c>
    </row>
    <row r="205" spans="2:14" x14ac:dyDescent="0.2">
      <c r="B205" s="91" t="s">
        <v>81</v>
      </c>
      <c r="C205" s="72">
        <f>INDEX(InputData!G$12:G$2000,MATCH(B205,InputData!$B$12:$B$2000,0),1)</f>
        <v>0</v>
      </c>
      <c r="D205" s="71" t="str">
        <f>INDEX(InputData!D$12:D$2000,MATCH(B205,InputData!$B$12:$B$2000,0),1)</f>
        <v>GE116</v>
      </c>
      <c r="E205" s="73">
        <f>INDEX(InputData!D$12:D$2000,MATCH($B205,InputData!$B$12:$B$2000,0)+2+$J$8,1)</f>
        <v>6.7915443950852614</v>
      </c>
      <c r="F205" s="73">
        <f>INDEX(InputData!E$12:E$2000,MATCH($B205,InputData!$B$12:$B$2000,0)+2+$J$8,1)</f>
        <v>7.8251707486162045</v>
      </c>
      <c r="G205" s="73">
        <f>INDEX(InputData!F$12:F$2000,MATCH($B205,InputData!$B$12:$B$2000,0)+2+$J$8,1)</f>
        <v>10.169826722365929</v>
      </c>
      <c r="H205" s="73">
        <f>INDEX(InputData!G$12:G$2000,MATCH($B205,InputData!$B$12:$B$2000,0)+2+$J$8,1)</f>
        <v>12.91532325441238</v>
      </c>
      <c r="I205" s="73">
        <f>INDEX(InputData!H$12:H$2000,MATCH($B205,InputData!$B$12:$B$2000,0)+2+$J$8,1)</f>
        <v>15.704052112104648</v>
      </c>
      <c r="J205" s="73">
        <f>INDEX(InputData!I$12:I$2000,MATCH($B205,InputData!$B$12:$B$2000,0)+2+$J$8,1)</f>
        <v>18.652385560078187</v>
      </c>
      <c r="K205" s="73">
        <f>INDEX(InputData!J$12:J$2000,MATCH($B205,InputData!$B$12:$B$2000,0)+2+$J$8,1)</f>
        <v>21.416873520890938</v>
      </c>
      <c r="L205" s="73">
        <f>INDEX(InputData!K$12:K$2000,MATCH($B205,InputData!$B$12:$B$2000,0)+2+$J$8,1)</f>
        <v>24.197593470879216</v>
      </c>
      <c r="M205" s="73">
        <f>INDEX(InputData!L$12:L$2000,MATCH($B205,InputData!$B$12:$B$2000,0)+2+$J$8,1)</f>
        <v>29.240280467295811</v>
      </c>
      <c r="N205" s="73">
        <f>INDEX(InputData!M$12:M$2000,MATCH($B205,InputData!$B$12:$B$2000,0)+2+$J$8,1)</f>
        <v>33.615525111286139</v>
      </c>
    </row>
    <row r="206" spans="2:14" x14ac:dyDescent="0.2">
      <c r="B206" s="91" t="s">
        <v>79</v>
      </c>
      <c r="C206" s="72">
        <f>INDEX(InputData!G$12:G$2000,MATCH(B206,InputData!$B$12:$B$2000,0),1)</f>
        <v>0</v>
      </c>
      <c r="D206" s="71" t="str">
        <f>INDEX(InputData!D$12:D$2000,MATCH(B206,InputData!$B$12:$B$2000,0),1)</f>
        <v>JASO BC</v>
      </c>
      <c r="E206" s="74" t="e">
        <f>INDEX(InputData!D$12:D$2000,MATCH($B206,InputData!$B$12:$B$2000,0)+2+$J$8,1)</f>
        <v>#DIV/0!</v>
      </c>
      <c r="F206" s="74" t="e">
        <f>INDEX(InputData!E$12:E$2000,MATCH($B206,InputData!$B$12:$B$2000,0)+2+$J$8,1)</f>
        <v>#DIV/0!</v>
      </c>
      <c r="G206" s="74" t="e">
        <f>INDEX(InputData!F$12:F$2000,MATCH($B206,InputData!$B$12:$B$2000,0)+2+$J$8,1)</f>
        <v>#DIV/0!</v>
      </c>
      <c r="H206" s="74" t="e">
        <f>INDEX(InputData!G$12:G$2000,MATCH($B206,InputData!$B$12:$B$2000,0)+2+$J$8,1)</f>
        <v>#DIV/0!</v>
      </c>
      <c r="I206" s="74" t="e">
        <f>INDEX(InputData!H$12:H$2000,MATCH($B206,InputData!$B$12:$B$2000,0)+2+$J$8,1)</f>
        <v>#DIV/0!</v>
      </c>
      <c r="J206" s="74" t="e">
        <f>INDEX(InputData!I$12:I$2000,MATCH($B206,InputData!$B$12:$B$2000,0)+2+$J$8,1)</f>
        <v>#DIV/0!</v>
      </c>
      <c r="K206" s="74" t="e">
        <f>INDEX(InputData!J$12:J$2000,MATCH($B206,InputData!$B$12:$B$2000,0)+2+$J$8,1)</f>
        <v>#DIV/0!</v>
      </c>
      <c r="L206" s="74" t="e">
        <f>INDEX(InputData!K$12:K$2000,MATCH($B206,InputData!$B$12:$B$2000,0)+2+$J$8,1)</f>
        <v>#DIV/0!</v>
      </c>
      <c r="M206" s="74" t="e">
        <f>INDEX(InputData!L$12:L$2000,MATCH($B206,InputData!$B$12:$B$2000,0)+2+$J$8,1)</f>
        <v>#DIV/0!</v>
      </c>
      <c r="N206" s="74" t="e">
        <f>INDEX(InputData!M$12:M$2000,MATCH($B206,InputData!$B$12:$B$2000,0)+2+$J$8,1)</f>
        <v>#DIV/0!</v>
      </c>
    </row>
    <row r="207" spans="2:14" x14ac:dyDescent="0.2">
      <c r="B207" s="91" t="s">
        <v>75</v>
      </c>
      <c r="C207" s="72">
        <f>INDEX(InputData!G$12:G$2000,MATCH(B207,InputData!$B$12:$B$2000,0),1)</f>
        <v>0</v>
      </c>
      <c r="D207" s="71">
        <f>INDEX(InputData!D$12:D$2000,MATCH(B207,InputData!$B$12:$B$2000,0),1)</f>
        <v>0</v>
      </c>
      <c r="E207" s="73" t="e">
        <f>INDEX(InputData!D$12:D$2000,MATCH($B207,InputData!$B$12:$B$2000,0)+2+$J$8,1)</f>
        <v>#DIV/0!</v>
      </c>
      <c r="F207" s="73" t="e">
        <f>INDEX(InputData!E$12:E$2000,MATCH($B207,InputData!$B$12:$B$2000,0)+2+$J$8,1)</f>
        <v>#DIV/0!</v>
      </c>
      <c r="G207" s="73" t="e">
        <f>INDEX(InputData!F$12:F$2000,MATCH($B207,InputData!$B$12:$B$2000,0)+2+$J$8,1)</f>
        <v>#DIV/0!</v>
      </c>
      <c r="H207" s="73" t="e">
        <f>INDEX(InputData!G$12:G$2000,MATCH($B207,InputData!$B$12:$B$2000,0)+2+$J$8,1)</f>
        <v>#DIV/0!</v>
      </c>
      <c r="I207" s="73" t="e">
        <f>INDEX(InputData!H$12:H$2000,MATCH($B207,InputData!$B$12:$B$2000,0)+2+$J$8,1)</f>
        <v>#DIV/0!</v>
      </c>
      <c r="J207" s="73" t="e">
        <f>INDEX(InputData!I$12:I$2000,MATCH($B207,InputData!$B$12:$B$2000,0)+2+$J$8,1)</f>
        <v>#DIV/0!</v>
      </c>
      <c r="K207" s="73" t="e">
        <f>INDEX(InputData!J$12:J$2000,MATCH($B207,InputData!$B$12:$B$2000,0)+2+$J$8,1)</f>
        <v>#DIV/0!</v>
      </c>
      <c r="L207" s="73" t="e">
        <f>INDEX(InputData!K$12:K$2000,MATCH($B207,InputData!$B$12:$B$2000,0)+2+$J$8,1)</f>
        <v>#DIV/0!</v>
      </c>
      <c r="M207" s="73" t="e">
        <f>INDEX(InputData!L$12:L$2000,MATCH($B207,InputData!$B$12:$B$2000,0)+2+$J$8,1)</f>
        <v>#DIV/0!</v>
      </c>
      <c r="N207" s="73" t="e">
        <f>INDEX(InputData!M$12:M$2000,MATCH($B207,InputData!$B$12:$B$2000,0)+2+$J$8,1)</f>
        <v>#DIV/0!</v>
      </c>
    </row>
    <row r="208" spans="2:14" x14ac:dyDescent="0.2">
      <c r="B208" s="91" t="s">
        <v>71</v>
      </c>
      <c r="C208" s="72">
        <f>INDEX(InputData!G$12:G$2000,MATCH(B208,InputData!$B$12:$B$2000,0),1)</f>
        <v>0</v>
      </c>
      <c r="D208" s="71" t="str">
        <f>INDEX(InputData!D$12:D$2000,MATCH(B208,InputData!$B$12:$B$2000,0),1)</f>
        <v>JASO BC</v>
      </c>
      <c r="E208" s="74" t="e">
        <f>INDEX(InputData!D$12:D$2000,MATCH($B208,InputData!$B$12:$B$2000,0)+2+$J$8,1)</f>
        <v>#DIV/0!</v>
      </c>
      <c r="F208" s="74" t="e">
        <f>INDEX(InputData!E$12:E$2000,MATCH($B208,InputData!$B$12:$B$2000,0)+2+$J$8,1)</f>
        <v>#DIV/0!</v>
      </c>
      <c r="G208" s="74" t="e">
        <f>INDEX(InputData!F$12:F$2000,MATCH($B208,InputData!$B$12:$B$2000,0)+2+$J$8,1)</f>
        <v>#DIV/0!</v>
      </c>
      <c r="H208" s="74" t="e">
        <f>INDEX(InputData!G$12:G$2000,MATCH($B208,InputData!$B$12:$B$2000,0)+2+$J$8,1)</f>
        <v>#DIV/0!</v>
      </c>
      <c r="I208" s="74" t="e">
        <f>INDEX(InputData!H$12:H$2000,MATCH($B208,InputData!$B$12:$B$2000,0)+2+$J$8,1)</f>
        <v>#DIV/0!</v>
      </c>
      <c r="J208" s="74" t="e">
        <f>INDEX(InputData!I$12:I$2000,MATCH($B208,InputData!$B$12:$B$2000,0)+2+$J$8,1)</f>
        <v>#DIV/0!</v>
      </c>
      <c r="K208" s="74" t="e">
        <f>INDEX(InputData!J$12:J$2000,MATCH($B208,InputData!$B$12:$B$2000,0)+2+$J$8,1)</f>
        <v>#DIV/0!</v>
      </c>
      <c r="L208" s="74" t="e">
        <f>INDEX(InputData!K$12:K$2000,MATCH($B208,InputData!$B$12:$B$2000,0)+2+$J$8,1)</f>
        <v>#DIV/0!</v>
      </c>
      <c r="M208" s="74" t="e">
        <f>INDEX(InputData!L$12:L$2000,MATCH($B208,InputData!$B$12:$B$2000,0)+2+$J$8,1)</f>
        <v>#DIV/0!</v>
      </c>
      <c r="N208" s="74" t="e">
        <f>INDEX(InputData!M$12:M$2000,MATCH($B208,InputData!$B$12:$B$2000,0)+2+$J$8,1)</f>
        <v>#DIV/0!</v>
      </c>
    </row>
    <row r="209" spans="2:14" x14ac:dyDescent="0.2">
      <c r="B209" s="91" t="s">
        <v>67</v>
      </c>
      <c r="C209" s="72">
        <f>INDEX(InputData!G$12:G$2000,MATCH(B209,InputData!$B$12:$B$2000,0),1)</f>
        <v>0</v>
      </c>
      <c r="D209" s="71">
        <f>INDEX(InputData!D$12:D$2000,MATCH(B209,InputData!$B$12:$B$2000,0),1)</f>
        <v>0</v>
      </c>
      <c r="E209" s="73" t="e">
        <f>INDEX(InputData!D$12:D$2000,MATCH($B209,InputData!$B$12:$B$2000,0)+2+$J$8,1)</f>
        <v>#DIV/0!</v>
      </c>
      <c r="F209" s="73" t="e">
        <f>INDEX(InputData!E$12:E$2000,MATCH($B209,InputData!$B$12:$B$2000,0)+2+$J$8,1)</f>
        <v>#DIV/0!</v>
      </c>
      <c r="G209" s="73" t="e">
        <f>INDEX(InputData!F$12:F$2000,MATCH($B209,InputData!$B$12:$B$2000,0)+2+$J$8,1)</f>
        <v>#DIV/0!</v>
      </c>
      <c r="H209" s="73" t="e">
        <f>INDEX(InputData!G$12:G$2000,MATCH($B209,InputData!$B$12:$B$2000,0)+2+$J$8,1)</f>
        <v>#DIV/0!</v>
      </c>
      <c r="I209" s="73" t="e">
        <f>INDEX(InputData!H$12:H$2000,MATCH($B209,InputData!$B$12:$B$2000,0)+2+$J$8,1)</f>
        <v>#DIV/0!</v>
      </c>
      <c r="J209" s="73" t="e">
        <f>INDEX(InputData!I$12:I$2000,MATCH($B209,InputData!$B$12:$B$2000,0)+2+$J$8,1)</f>
        <v>#DIV/0!</v>
      </c>
      <c r="K209" s="73" t="e">
        <f>INDEX(InputData!J$12:J$2000,MATCH($B209,InputData!$B$12:$B$2000,0)+2+$J$8,1)</f>
        <v>#DIV/0!</v>
      </c>
      <c r="L209" s="73" t="e">
        <f>INDEX(InputData!K$12:K$2000,MATCH($B209,InputData!$B$12:$B$2000,0)+2+$J$8,1)</f>
        <v>#DIV/0!</v>
      </c>
      <c r="M209" s="73" t="e">
        <f>INDEX(InputData!L$12:L$2000,MATCH($B209,InputData!$B$12:$B$2000,0)+2+$J$8,1)</f>
        <v>#DIV/0!</v>
      </c>
      <c r="N209" s="73" t="e">
        <f>INDEX(InputData!M$12:M$2000,MATCH($B209,InputData!$B$12:$B$2000,0)+2+$J$8,1)</f>
        <v>#DIV/0!</v>
      </c>
    </row>
    <row r="210" spans="2:14" x14ac:dyDescent="0.2">
      <c r="B210" s="91" t="s">
        <v>63</v>
      </c>
      <c r="C210" s="72">
        <f>INDEX(InputData!G$12:G$2000,MATCH(B210,InputData!$B$12:$B$2000,0),1)</f>
        <v>0</v>
      </c>
      <c r="D210" s="71" t="str">
        <f>INDEX(InputData!D$12:D$2000,MATCH(B210,InputData!$B$12:$B$2000,0),1)</f>
        <v>JASO BC</v>
      </c>
      <c r="E210" s="74" t="e">
        <f>INDEX(InputData!D$12:D$2000,MATCH($B210,InputData!$B$12:$B$2000,0)+2+$J$8,1)</f>
        <v>#DIV/0!</v>
      </c>
      <c r="F210" s="74" t="e">
        <f>INDEX(InputData!E$12:E$2000,MATCH($B210,InputData!$B$12:$B$2000,0)+2+$J$8,1)</f>
        <v>#DIV/0!</v>
      </c>
      <c r="G210" s="74" t="e">
        <f>INDEX(InputData!F$12:F$2000,MATCH($B210,InputData!$B$12:$B$2000,0)+2+$J$8,1)</f>
        <v>#DIV/0!</v>
      </c>
      <c r="H210" s="74" t="e">
        <f>INDEX(InputData!G$12:G$2000,MATCH($B210,InputData!$B$12:$B$2000,0)+2+$J$8,1)</f>
        <v>#DIV/0!</v>
      </c>
      <c r="I210" s="74" t="e">
        <f>INDEX(InputData!H$12:H$2000,MATCH($B210,InputData!$B$12:$B$2000,0)+2+$J$8,1)</f>
        <v>#DIV/0!</v>
      </c>
      <c r="J210" s="74" t="e">
        <f>INDEX(InputData!I$12:I$2000,MATCH($B210,InputData!$B$12:$B$2000,0)+2+$J$8,1)</f>
        <v>#DIV/0!</v>
      </c>
      <c r="K210" s="74" t="e">
        <f>INDEX(InputData!J$12:J$2000,MATCH($B210,InputData!$B$12:$B$2000,0)+2+$J$8,1)</f>
        <v>#DIV/0!</v>
      </c>
      <c r="L210" s="74" t="e">
        <f>INDEX(InputData!K$12:K$2000,MATCH($B210,InputData!$B$12:$B$2000,0)+2+$J$8,1)</f>
        <v>#DIV/0!</v>
      </c>
      <c r="M210" s="74" t="e">
        <f>INDEX(InputData!L$12:L$2000,MATCH($B210,InputData!$B$12:$B$2000,0)+2+$J$8,1)</f>
        <v>#DIV/0!</v>
      </c>
      <c r="N210" s="74" t="e">
        <f>INDEX(InputData!M$12:M$2000,MATCH($B210,InputData!$B$12:$B$2000,0)+2+$J$8,1)</f>
        <v>#DIV/0!</v>
      </c>
    </row>
    <row r="211" spans="2:14" x14ac:dyDescent="0.2">
      <c r="B211" s="91" t="s">
        <v>59</v>
      </c>
      <c r="C211" s="72">
        <f>INDEX(InputData!G$12:G$2000,MATCH(B211,InputData!$B$12:$B$2000,0),1)</f>
        <v>0</v>
      </c>
      <c r="D211" s="71">
        <f>INDEX(InputData!D$12:D$2000,MATCH(B211,InputData!$B$12:$B$2000,0),1)</f>
        <v>0</v>
      </c>
      <c r="E211" s="73" t="e">
        <f>INDEX(InputData!D$12:D$2000,MATCH($B211,InputData!$B$12:$B$2000,0)+2+$J$8,1)</f>
        <v>#DIV/0!</v>
      </c>
      <c r="F211" s="73" t="e">
        <f>INDEX(InputData!E$12:E$2000,MATCH($B211,InputData!$B$12:$B$2000,0)+2+$J$8,1)</f>
        <v>#DIV/0!</v>
      </c>
      <c r="G211" s="73" t="e">
        <f>INDEX(InputData!F$12:F$2000,MATCH($B211,InputData!$B$12:$B$2000,0)+2+$J$8,1)</f>
        <v>#DIV/0!</v>
      </c>
      <c r="H211" s="73" t="e">
        <f>INDEX(InputData!G$12:G$2000,MATCH($B211,InputData!$B$12:$B$2000,0)+2+$J$8,1)</f>
        <v>#DIV/0!</v>
      </c>
      <c r="I211" s="73" t="e">
        <f>INDEX(InputData!H$12:H$2000,MATCH($B211,InputData!$B$12:$B$2000,0)+2+$J$8,1)</f>
        <v>#DIV/0!</v>
      </c>
      <c r="J211" s="73" t="e">
        <f>INDEX(InputData!I$12:I$2000,MATCH($B211,InputData!$B$12:$B$2000,0)+2+$J$8,1)</f>
        <v>#DIV/0!</v>
      </c>
      <c r="K211" s="73" t="e">
        <f>INDEX(InputData!J$12:J$2000,MATCH($B211,InputData!$B$12:$B$2000,0)+2+$J$8,1)</f>
        <v>#DIV/0!</v>
      </c>
      <c r="L211" s="73" t="e">
        <f>INDEX(InputData!K$12:K$2000,MATCH($B211,InputData!$B$12:$B$2000,0)+2+$J$8,1)</f>
        <v>#DIV/0!</v>
      </c>
      <c r="M211" s="73" t="e">
        <f>INDEX(InputData!L$12:L$2000,MATCH($B211,InputData!$B$12:$B$2000,0)+2+$J$8,1)</f>
        <v>#DIV/0!</v>
      </c>
      <c r="N211" s="73" t="e">
        <f>INDEX(InputData!M$12:M$2000,MATCH($B211,InputData!$B$12:$B$2000,0)+2+$J$8,1)</f>
        <v>#DIV/0!</v>
      </c>
    </row>
    <row r="212" spans="2:14" x14ac:dyDescent="0.2">
      <c r="B212" s="91" t="s">
        <v>55</v>
      </c>
      <c r="C212" s="72">
        <f>INDEX(InputData!G$12:G$2000,MATCH(B212,InputData!$B$12:$B$2000,0),1)</f>
        <v>0</v>
      </c>
      <c r="D212" s="71" t="str">
        <f>INDEX(InputData!D$12:D$2000,MATCH(B212,InputData!$B$12:$B$2000,0),1)</f>
        <v>JASO BC</v>
      </c>
      <c r="E212" s="74" t="e">
        <f>INDEX(InputData!D$12:D$2000,MATCH($B212,InputData!$B$12:$B$2000,0)+2+$J$8,1)</f>
        <v>#DIV/0!</v>
      </c>
      <c r="F212" s="74" t="e">
        <f>INDEX(InputData!E$12:E$2000,MATCH($B212,InputData!$B$12:$B$2000,0)+2+$J$8,1)</f>
        <v>#DIV/0!</v>
      </c>
      <c r="G212" s="74" t="e">
        <f>INDEX(InputData!F$12:F$2000,MATCH($B212,InputData!$B$12:$B$2000,0)+2+$J$8,1)</f>
        <v>#DIV/0!</v>
      </c>
      <c r="H212" s="74" t="e">
        <f>INDEX(InputData!G$12:G$2000,MATCH($B212,InputData!$B$12:$B$2000,0)+2+$J$8,1)</f>
        <v>#DIV/0!</v>
      </c>
      <c r="I212" s="74" t="e">
        <f>INDEX(InputData!H$12:H$2000,MATCH($B212,InputData!$B$12:$B$2000,0)+2+$J$8,1)</f>
        <v>#DIV/0!</v>
      </c>
      <c r="J212" s="74" t="e">
        <f>INDEX(InputData!I$12:I$2000,MATCH($B212,InputData!$B$12:$B$2000,0)+2+$J$8,1)</f>
        <v>#DIV/0!</v>
      </c>
      <c r="K212" s="74" t="e">
        <f>INDEX(InputData!J$12:J$2000,MATCH($B212,InputData!$B$12:$B$2000,0)+2+$J$8,1)</f>
        <v>#DIV/0!</v>
      </c>
      <c r="L212" s="74" t="e">
        <f>INDEX(InputData!K$12:K$2000,MATCH($B212,InputData!$B$12:$B$2000,0)+2+$J$8,1)</f>
        <v>#DIV/0!</v>
      </c>
      <c r="M212" s="74" t="e">
        <f>INDEX(InputData!L$12:L$2000,MATCH($B212,InputData!$B$12:$B$2000,0)+2+$J$8,1)</f>
        <v>#DIV/0!</v>
      </c>
      <c r="N212" s="74" t="e">
        <f>INDEX(InputData!M$12:M$2000,MATCH($B212,InputData!$B$12:$B$2000,0)+2+$J$8,1)</f>
        <v>#DIV/0!</v>
      </c>
    </row>
    <row r="213" spans="2:14" x14ac:dyDescent="0.2">
      <c r="B213" s="91" t="s">
        <v>37</v>
      </c>
      <c r="C213" s="72">
        <f>INDEX(InputData!G$12:G$2000,MATCH(B213,InputData!$B$12:$B$2000,0),1)</f>
        <v>0</v>
      </c>
      <c r="D213" s="71">
        <f>INDEX(InputData!D$12:D$2000,MATCH(B213,InputData!$B$12:$B$2000,0),1)</f>
        <v>0</v>
      </c>
      <c r="E213" s="73" t="e">
        <f>INDEX(InputData!D$12:D$2000,MATCH($B213,InputData!$B$12:$B$2000,0)+2+$J$8,1)</f>
        <v>#DIV/0!</v>
      </c>
      <c r="F213" s="73" t="e">
        <f>INDEX(InputData!E$12:E$2000,MATCH($B213,InputData!$B$12:$B$2000,0)+2+$J$8,1)</f>
        <v>#DIV/0!</v>
      </c>
      <c r="G213" s="73" t="e">
        <f>INDEX(InputData!F$12:F$2000,MATCH($B213,InputData!$B$12:$B$2000,0)+2+$J$8,1)</f>
        <v>#DIV/0!</v>
      </c>
      <c r="H213" s="73" t="e">
        <f>INDEX(InputData!G$12:G$2000,MATCH($B213,InputData!$B$12:$B$2000,0)+2+$J$8,1)</f>
        <v>#DIV/0!</v>
      </c>
      <c r="I213" s="73" t="e">
        <f>INDEX(InputData!H$12:H$2000,MATCH($B213,InputData!$B$12:$B$2000,0)+2+$J$8,1)</f>
        <v>#DIV/0!</v>
      </c>
      <c r="J213" s="73" t="e">
        <f>INDEX(InputData!I$12:I$2000,MATCH($B213,InputData!$B$12:$B$2000,0)+2+$J$8,1)</f>
        <v>#DIV/0!</v>
      </c>
      <c r="K213" s="73" t="e">
        <f>INDEX(InputData!J$12:J$2000,MATCH($B213,InputData!$B$12:$B$2000,0)+2+$J$8,1)</f>
        <v>#DIV/0!</v>
      </c>
      <c r="L213" s="73" t="e">
        <f>INDEX(InputData!K$12:K$2000,MATCH($B213,InputData!$B$12:$B$2000,0)+2+$J$8,1)</f>
        <v>#DIV/0!</v>
      </c>
      <c r="M213" s="73" t="e">
        <f>INDEX(InputData!L$12:L$2000,MATCH($B213,InputData!$B$12:$B$2000,0)+2+$J$8,1)</f>
        <v>#DIV/0!</v>
      </c>
      <c r="N213" s="73" t="e">
        <f>INDEX(InputData!M$12:M$2000,MATCH($B213,InputData!$B$12:$B$2000,0)+2+$J$8,1)</f>
        <v>#DIV/0!</v>
      </c>
    </row>
    <row r="214" spans="2:14" x14ac:dyDescent="0.2">
      <c r="B214" s="91" t="s">
        <v>39</v>
      </c>
      <c r="C214" s="72">
        <f>INDEX(InputData!G$12:G$2000,MATCH(B214,InputData!$B$12:$B$2000,0),1)</f>
        <v>0</v>
      </c>
      <c r="D214" s="71" t="str">
        <f>INDEX(InputData!D$12:D$2000,MATCH(B214,InputData!$B$12:$B$2000,0),1)</f>
        <v>JASO BC</v>
      </c>
      <c r="E214" s="74" t="e">
        <f>INDEX(InputData!D$12:D$2000,MATCH($B214,InputData!$B$12:$B$2000,0)+2+$J$8,1)</f>
        <v>#DIV/0!</v>
      </c>
      <c r="F214" s="74" t="e">
        <f>INDEX(InputData!E$12:E$2000,MATCH($B214,InputData!$B$12:$B$2000,0)+2+$J$8,1)</f>
        <v>#DIV/0!</v>
      </c>
      <c r="G214" s="74" t="e">
        <f>INDEX(InputData!F$12:F$2000,MATCH($B214,InputData!$B$12:$B$2000,0)+2+$J$8,1)</f>
        <v>#DIV/0!</v>
      </c>
      <c r="H214" s="74" t="e">
        <f>INDEX(InputData!G$12:G$2000,MATCH($B214,InputData!$B$12:$B$2000,0)+2+$J$8,1)</f>
        <v>#DIV/0!</v>
      </c>
      <c r="I214" s="74" t="e">
        <f>INDEX(InputData!H$12:H$2000,MATCH($B214,InputData!$B$12:$B$2000,0)+2+$J$8,1)</f>
        <v>#DIV/0!</v>
      </c>
      <c r="J214" s="74" t="e">
        <f>INDEX(InputData!I$12:I$2000,MATCH($B214,InputData!$B$12:$B$2000,0)+2+$J$8,1)</f>
        <v>#DIV/0!</v>
      </c>
      <c r="K214" s="74" t="e">
        <f>INDEX(InputData!J$12:J$2000,MATCH($B214,InputData!$B$12:$B$2000,0)+2+$J$8,1)</f>
        <v>#DIV/0!</v>
      </c>
      <c r="L214" s="74" t="e">
        <f>INDEX(InputData!K$12:K$2000,MATCH($B214,InputData!$B$12:$B$2000,0)+2+$J$8,1)</f>
        <v>#DIV/0!</v>
      </c>
      <c r="M214" s="74" t="e">
        <f>INDEX(InputData!L$12:L$2000,MATCH($B214,InputData!$B$12:$B$2000,0)+2+$J$8,1)</f>
        <v>#DIV/0!</v>
      </c>
      <c r="N214" s="74" t="e">
        <f>INDEX(InputData!M$12:M$2000,MATCH($B214,InputData!$B$12:$B$2000,0)+2+$J$8,1)</f>
        <v>#DIV/0!</v>
      </c>
    </row>
    <row r="215" spans="2:14" x14ac:dyDescent="0.2">
      <c r="B215" s="91" t="s">
        <v>41</v>
      </c>
      <c r="C215" s="72">
        <f>INDEX(InputData!G$12:G$2000,MATCH(B215,InputData!$B$12:$B$2000,0),1)</f>
        <v>0</v>
      </c>
      <c r="D215" s="71">
        <f>INDEX(InputData!D$12:D$2000,MATCH(B215,InputData!$B$12:$B$2000,0),1)</f>
        <v>0</v>
      </c>
      <c r="E215" s="73" t="e">
        <f>INDEX(InputData!D$12:D$2000,MATCH($B215,InputData!$B$12:$B$2000,0)+2+$J$8,1)</f>
        <v>#DIV/0!</v>
      </c>
      <c r="F215" s="73" t="e">
        <f>INDEX(InputData!E$12:E$2000,MATCH($B215,InputData!$B$12:$B$2000,0)+2+$J$8,1)</f>
        <v>#DIV/0!</v>
      </c>
      <c r="G215" s="73" t="e">
        <f>INDEX(InputData!F$12:F$2000,MATCH($B215,InputData!$B$12:$B$2000,0)+2+$J$8,1)</f>
        <v>#DIV/0!</v>
      </c>
      <c r="H215" s="73" t="e">
        <f>INDEX(InputData!G$12:G$2000,MATCH($B215,InputData!$B$12:$B$2000,0)+2+$J$8,1)</f>
        <v>#DIV/0!</v>
      </c>
      <c r="I215" s="73" t="e">
        <f>INDEX(InputData!H$12:H$2000,MATCH($B215,InputData!$B$12:$B$2000,0)+2+$J$8,1)</f>
        <v>#DIV/0!</v>
      </c>
      <c r="J215" s="73" t="e">
        <f>INDEX(InputData!I$12:I$2000,MATCH($B215,InputData!$B$12:$B$2000,0)+2+$J$8,1)</f>
        <v>#DIV/0!</v>
      </c>
      <c r="K215" s="73" t="e">
        <f>INDEX(InputData!J$12:J$2000,MATCH($B215,InputData!$B$12:$B$2000,0)+2+$J$8,1)</f>
        <v>#DIV/0!</v>
      </c>
      <c r="L215" s="73" t="e">
        <f>INDEX(InputData!K$12:K$2000,MATCH($B215,InputData!$B$12:$B$2000,0)+2+$J$8,1)</f>
        <v>#DIV/0!</v>
      </c>
      <c r="M215" s="73" t="e">
        <f>INDEX(InputData!L$12:L$2000,MATCH($B215,InputData!$B$12:$B$2000,0)+2+$J$8,1)</f>
        <v>#DIV/0!</v>
      </c>
      <c r="N215" s="73" t="e">
        <f>INDEX(InputData!M$12:M$2000,MATCH($B215,InputData!$B$12:$B$2000,0)+2+$J$8,1)</f>
        <v>#DIV/0!</v>
      </c>
    </row>
    <row r="216" spans="2:14" x14ac:dyDescent="0.2">
      <c r="B216" s="91" t="s">
        <v>43</v>
      </c>
      <c r="C216" s="72">
        <f>INDEX(InputData!G$12:G$2000,MATCH(B216,InputData!$B$12:$B$2000,0),1)</f>
        <v>0</v>
      </c>
      <c r="D216" s="71" t="str">
        <f>INDEX(InputData!D$12:D$2000,MATCH(B216,InputData!$B$12:$B$2000,0),1)</f>
        <v>JASO BC</v>
      </c>
      <c r="E216" s="74" t="e">
        <f>INDEX(InputData!D$12:D$2000,MATCH($B216,InputData!$B$12:$B$2000,0)+2+$J$8,1)</f>
        <v>#DIV/0!</v>
      </c>
      <c r="F216" s="74" t="e">
        <f>INDEX(InputData!E$12:E$2000,MATCH($B216,InputData!$B$12:$B$2000,0)+2+$J$8,1)</f>
        <v>#DIV/0!</v>
      </c>
      <c r="G216" s="74" t="e">
        <f>INDEX(InputData!F$12:F$2000,MATCH($B216,InputData!$B$12:$B$2000,0)+2+$J$8,1)</f>
        <v>#DIV/0!</v>
      </c>
      <c r="H216" s="74" t="e">
        <f>INDEX(InputData!G$12:G$2000,MATCH($B216,InputData!$B$12:$B$2000,0)+2+$J$8,1)</f>
        <v>#DIV/0!</v>
      </c>
      <c r="I216" s="74" t="e">
        <f>INDEX(InputData!H$12:H$2000,MATCH($B216,InputData!$B$12:$B$2000,0)+2+$J$8,1)</f>
        <v>#DIV/0!</v>
      </c>
      <c r="J216" s="74" t="e">
        <f>INDEX(InputData!I$12:I$2000,MATCH($B216,InputData!$B$12:$B$2000,0)+2+$J$8,1)</f>
        <v>#DIV/0!</v>
      </c>
      <c r="K216" s="74" t="e">
        <f>INDEX(InputData!J$12:J$2000,MATCH($B216,InputData!$B$12:$B$2000,0)+2+$J$8,1)</f>
        <v>#DIV/0!</v>
      </c>
      <c r="L216" s="74" t="e">
        <f>INDEX(InputData!K$12:K$2000,MATCH($B216,InputData!$B$12:$B$2000,0)+2+$J$8,1)</f>
        <v>#DIV/0!</v>
      </c>
      <c r="M216" s="74" t="e">
        <f>INDEX(InputData!L$12:L$2000,MATCH($B216,InputData!$B$12:$B$2000,0)+2+$J$8,1)</f>
        <v>#DIV/0!</v>
      </c>
      <c r="N216" s="74" t="e">
        <f>INDEX(InputData!M$12:M$2000,MATCH($B216,InputData!$B$12:$B$2000,0)+2+$J$8,1)</f>
        <v>#DIV/0!</v>
      </c>
    </row>
    <row r="217" spans="2:14" x14ac:dyDescent="0.2">
      <c r="B217" s="91" t="s">
        <v>109</v>
      </c>
      <c r="C217" s="72">
        <f>INDEX(InputData!G$12:G$2000,MATCH(B217,InputData!$B$12:$B$2000,0),1)</f>
        <v>0</v>
      </c>
      <c r="D217" s="71">
        <f>INDEX(InputData!D$12:D$2000,MATCH(B217,InputData!$B$12:$B$2000,0),1)</f>
        <v>0</v>
      </c>
      <c r="E217" s="74" t="e">
        <f>INDEX(InputData!D$12:D$2000,MATCH($B217,InputData!$B$12:$B$2000,0)+2+$J$8,1)</f>
        <v>#DIV/0!</v>
      </c>
      <c r="F217" s="74" t="e">
        <f>INDEX(InputData!E$12:E$2000,MATCH($B217,InputData!$B$12:$B$2000,0)+2+$J$8,1)</f>
        <v>#DIV/0!</v>
      </c>
      <c r="G217" s="74" t="e">
        <f>INDEX(InputData!F$12:F$2000,MATCH($B217,InputData!$B$12:$B$2000,0)+2+$J$8,1)</f>
        <v>#DIV/0!</v>
      </c>
      <c r="H217" s="74" t="e">
        <f>INDEX(InputData!G$12:G$2000,MATCH($B217,InputData!$B$12:$B$2000,0)+2+$J$8,1)</f>
        <v>#DIV/0!</v>
      </c>
      <c r="I217" s="74" t="e">
        <f>INDEX(InputData!H$12:H$2000,MATCH($B217,InputData!$B$12:$B$2000,0)+2+$J$8,1)</f>
        <v>#DIV/0!</v>
      </c>
      <c r="J217" s="74" t="e">
        <f>INDEX(InputData!I$12:I$2000,MATCH($B217,InputData!$B$12:$B$2000,0)+2+$J$8,1)</f>
        <v>#DIV/0!</v>
      </c>
      <c r="K217" s="74" t="e">
        <f>INDEX(InputData!J$12:J$2000,MATCH($B217,InputData!$B$12:$B$2000,0)+2+$J$8,1)</f>
        <v>#DIV/0!</v>
      </c>
      <c r="L217" s="74" t="e">
        <f>INDEX(InputData!K$12:K$2000,MATCH($B217,InputData!$B$12:$B$2000,0)+2+$J$8,1)</f>
        <v>#DIV/0!</v>
      </c>
      <c r="M217" s="74" t="e">
        <f>INDEX(InputData!L$12:L$2000,MATCH($B217,InputData!$B$12:$B$2000,0)+2+$J$8,1)</f>
        <v>#DIV/0!</v>
      </c>
      <c r="N217" s="74" t="e">
        <f>INDEX(InputData!M$12:M$2000,MATCH($B217,InputData!$B$12:$B$2000,0)+2+$J$8,1)</f>
        <v>#DIV/0!</v>
      </c>
    </row>
    <row r="218" spans="2:14" x14ac:dyDescent="0.2">
      <c r="B218" s="91" t="s">
        <v>113</v>
      </c>
      <c r="C218" s="72">
        <f>INDEX(InputData!G$12:G$2000,MATCH(B218,InputData!$B$12:$B$2000,0),1)</f>
        <v>0</v>
      </c>
      <c r="D218" s="71" t="str">
        <f>INDEX(InputData!D$12:D$2000,MATCH(B218,InputData!$B$12:$B$2000,0),1)</f>
        <v>JASO BC</v>
      </c>
      <c r="E218" s="74" t="e">
        <f>INDEX(InputData!D$12:D$2000,MATCH($B218,InputData!$B$12:$B$2000,0)+2+$J$8,1)</f>
        <v>#DIV/0!</v>
      </c>
      <c r="F218" s="74" t="e">
        <f>INDEX(InputData!E$12:E$2000,MATCH($B218,InputData!$B$12:$B$2000,0)+2+$J$8,1)</f>
        <v>#DIV/0!</v>
      </c>
      <c r="G218" s="74" t="e">
        <f>INDEX(InputData!F$12:F$2000,MATCH($B218,InputData!$B$12:$B$2000,0)+2+$J$8,1)</f>
        <v>#DIV/0!</v>
      </c>
      <c r="H218" s="74" t="e">
        <f>INDEX(InputData!G$12:G$2000,MATCH($B218,InputData!$B$12:$B$2000,0)+2+$J$8,1)</f>
        <v>#DIV/0!</v>
      </c>
      <c r="I218" s="74" t="e">
        <f>INDEX(InputData!H$12:H$2000,MATCH($B218,InputData!$B$12:$B$2000,0)+2+$J$8,1)</f>
        <v>#DIV/0!</v>
      </c>
      <c r="J218" s="74" t="e">
        <f>INDEX(InputData!I$12:I$2000,MATCH($B218,InputData!$B$12:$B$2000,0)+2+$J$8,1)</f>
        <v>#DIV/0!</v>
      </c>
      <c r="K218" s="74" t="e">
        <f>INDEX(InputData!J$12:J$2000,MATCH($B218,InputData!$B$12:$B$2000,0)+2+$J$8,1)</f>
        <v>#DIV/0!</v>
      </c>
      <c r="L218" s="74" t="e">
        <f>INDEX(InputData!K$12:K$2000,MATCH($B218,InputData!$B$12:$B$2000,0)+2+$J$8,1)</f>
        <v>#DIV/0!</v>
      </c>
      <c r="M218" s="74" t="e">
        <f>INDEX(InputData!L$12:L$2000,MATCH($B218,InputData!$B$12:$B$2000,0)+2+$J$8,1)</f>
        <v>#DIV/0!</v>
      </c>
      <c r="N218" s="74" t="e">
        <f>INDEX(InputData!M$12:M$2000,MATCH($B218,InputData!$B$12:$B$2000,0)+2+$J$8,1)</f>
        <v>#DIV/0!</v>
      </c>
    </row>
    <row r="219" spans="2:14" x14ac:dyDescent="0.2">
      <c r="B219" s="91" t="s">
        <v>117</v>
      </c>
      <c r="C219" s="72">
        <f>INDEX(InputData!G$12:G$2000,MATCH(B219,InputData!$B$12:$B$2000,0),1)</f>
        <v>0</v>
      </c>
      <c r="D219" s="71">
        <f>INDEX(InputData!D$12:D$2000,MATCH(B219,InputData!$B$12:$B$2000,0),1)</f>
        <v>0</v>
      </c>
      <c r="E219" s="74" t="e">
        <f>INDEX(InputData!D$12:D$2000,MATCH($B219,InputData!$B$12:$B$2000,0)+2+$J$8,1)</f>
        <v>#DIV/0!</v>
      </c>
      <c r="F219" s="74" t="e">
        <f>INDEX(InputData!E$12:E$2000,MATCH($B219,InputData!$B$12:$B$2000,0)+2+$J$8,1)</f>
        <v>#DIV/0!</v>
      </c>
      <c r="G219" s="74" t="e">
        <f>INDEX(InputData!F$12:F$2000,MATCH($B219,InputData!$B$12:$B$2000,0)+2+$J$8,1)</f>
        <v>#DIV/0!</v>
      </c>
      <c r="H219" s="74" t="e">
        <f>INDEX(InputData!G$12:G$2000,MATCH($B219,InputData!$B$12:$B$2000,0)+2+$J$8,1)</f>
        <v>#DIV/0!</v>
      </c>
      <c r="I219" s="74" t="e">
        <f>INDEX(InputData!H$12:H$2000,MATCH($B219,InputData!$B$12:$B$2000,0)+2+$J$8,1)</f>
        <v>#DIV/0!</v>
      </c>
      <c r="J219" s="74" t="e">
        <f>INDEX(InputData!I$12:I$2000,MATCH($B219,InputData!$B$12:$B$2000,0)+2+$J$8,1)</f>
        <v>#DIV/0!</v>
      </c>
      <c r="K219" s="74" t="e">
        <f>INDEX(InputData!J$12:J$2000,MATCH($B219,InputData!$B$12:$B$2000,0)+2+$J$8,1)</f>
        <v>#DIV/0!</v>
      </c>
      <c r="L219" s="74" t="e">
        <f>INDEX(InputData!K$12:K$2000,MATCH($B219,InputData!$B$12:$B$2000,0)+2+$J$8,1)</f>
        <v>#DIV/0!</v>
      </c>
      <c r="M219" s="74" t="e">
        <f>INDEX(InputData!L$12:L$2000,MATCH($B219,InputData!$B$12:$B$2000,0)+2+$J$8,1)</f>
        <v>#DIV/0!</v>
      </c>
      <c r="N219" s="74" t="e">
        <f>INDEX(InputData!M$12:M$2000,MATCH($B219,InputData!$B$12:$B$2000,0)+2+$J$8,1)</f>
        <v>#DIV/0!</v>
      </c>
    </row>
    <row r="220" spans="2:14" x14ac:dyDescent="0.2">
      <c r="B220" s="91" t="s">
        <v>121</v>
      </c>
      <c r="C220" s="72">
        <f>INDEX(InputData!G$12:G$2000,MATCH(B220,InputData!$B$12:$B$2000,0),1)</f>
        <v>0</v>
      </c>
      <c r="D220" s="71" t="str">
        <f>INDEX(InputData!D$12:D$2000,MATCH(B220,InputData!$B$12:$B$2000,0),1)</f>
        <v>JASO BC</v>
      </c>
      <c r="E220" s="74" t="e">
        <f>INDEX(InputData!D$12:D$2000,MATCH($B220,InputData!$B$12:$B$2000,0)+2+$J$8,1)</f>
        <v>#DIV/0!</v>
      </c>
      <c r="F220" s="74" t="e">
        <f>INDEX(InputData!E$12:E$2000,MATCH($B220,InputData!$B$12:$B$2000,0)+2+$J$8,1)</f>
        <v>#DIV/0!</v>
      </c>
      <c r="G220" s="74" t="e">
        <f>INDEX(InputData!F$12:F$2000,MATCH($B220,InputData!$B$12:$B$2000,0)+2+$J$8,1)</f>
        <v>#DIV/0!</v>
      </c>
      <c r="H220" s="74" t="e">
        <f>INDEX(InputData!G$12:G$2000,MATCH($B220,InputData!$B$12:$B$2000,0)+2+$J$8,1)</f>
        <v>#DIV/0!</v>
      </c>
      <c r="I220" s="74" t="e">
        <f>INDEX(InputData!H$12:H$2000,MATCH($B220,InputData!$B$12:$B$2000,0)+2+$J$8,1)</f>
        <v>#DIV/0!</v>
      </c>
      <c r="J220" s="74" t="e">
        <f>INDEX(InputData!I$12:I$2000,MATCH($B220,InputData!$B$12:$B$2000,0)+2+$J$8,1)</f>
        <v>#DIV/0!</v>
      </c>
      <c r="K220" s="74" t="e">
        <f>INDEX(InputData!J$12:J$2000,MATCH($B220,InputData!$B$12:$B$2000,0)+2+$J$8,1)</f>
        <v>#DIV/0!</v>
      </c>
      <c r="L220" s="74" t="e">
        <f>INDEX(InputData!K$12:K$2000,MATCH($B220,InputData!$B$12:$B$2000,0)+2+$J$8,1)</f>
        <v>#DIV/0!</v>
      </c>
      <c r="M220" s="74" t="e">
        <f>INDEX(InputData!L$12:L$2000,MATCH($B220,InputData!$B$12:$B$2000,0)+2+$J$8,1)</f>
        <v>#DIV/0!</v>
      </c>
      <c r="N220" s="74" t="e">
        <f>INDEX(InputData!M$12:M$2000,MATCH($B220,InputData!$B$12:$B$2000,0)+2+$J$8,1)</f>
        <v>#DIV/0!</v>
      </c>
    </row>
    <row r="221" spans="2:14" x14ac:dyDescent="0.2">
      <c r="B221" s="91" t="s">
        <v>125</v>
      </c>
      <c r="C221" s="72">
        <f>INDEX(InputData!G$12:G$2000,MATCH(B221,InputData!$B$12:$B$2000,0),1)</f>
        <v>0</v>
      </c>
      <c r="D221" s="71">
        <f>INDEX(InputData!D$12:D$2000,MATCH(B221,InputData!$B$12:$B$2000,0),1)</f>
        <v>0</v>
      </c>
      <c r="E221" s="74" t="e">
        <f>INDEX(InputData!D$12:D$2000,MATCH($B221,InputData!$B$12:$B$2000,0)+2+$J$8,1)</f>
        <v>#DIV/0!</v>
      </c>
      <c r="F221" s="74" t="e">
        <f>INDEX(InputData!E$12:E$2000,MATCH($B221,InputData!$B$12:$B$2000,0)+2+$J$8,1)</f>
        <v>#DIV/0!</v>
      </c>
      <c r="G221" s="74" t="e">
        <f>INDEX(InputData!F$12:F$2000,MATCH($B221,InputData!$B$12:$B$2000,0)+2+$J$8,1)</f>
        <v>#DIV/0!</v>
      </c>
      <c r="H221" s="74" t="e">
        <f>INDEX(InputData!G$12:G$2000,MATCH($B221,InputData!$B$12:$B$2000,0)+2+$J$8,1)</f>
        <v>#DIV/0!</v>
      </c>
      <c r="I221" s="74" t="e">
        <f>INDEX(InputData!H$12:H$2000,MATCH($B221,InputData!$B$12:$B$2000,0)+2+$J$8,1)</f>
        <v>#DIV/0!</v>
      </c>
      <c r="J221" s="74" t="e">
        <f>INDEX(InputData!I$12:I$2000,MATCH($B221,InputData!$B$12:$B$2000,0)+2+$J$8,1)</f>
        <v>#DIV/0!</v>
      </c>
      <c r="K221" s="74" t="e">
        <f>INDEX(InputData!J$12:J$2000,MATCH($B221,InputData!$B$12:$B$2000,0)+2+$J$8,1)</f>
        <v>#DIV/0!</v>
      </c>
      <c r="L221" s="74" t="e">
        <f>INDEX(InputData!K$12:K$2000,MATCH($B221,InputData!$B$12:$B$2000,0)+2+$J$8,1)</f>
        <v>#DIV/0!</v>
      </c>
      <c r="M221" s="74" t="e">
        <f>INDEX(InputData!L$12:L$2000,MATCH($B221,InputData!$B$12:$B$2000,0)+2+$J$8,1)</f>
        <v>#DIV/0!</v>
      </c>
      <c r="N221" s="74" t="e">
        <f>INDEX(InputData!M$12:M$2000,MATCH($B221,InputData!$B$12:$B$2000,0)+2+$J$8,1)</f>
        <v>#DIV/0!</v>
      </c>
    </row>
    <row r="222" spans="2:14" x14ac:dyDescent="0.2">
      <c r="B222" s="91" t="s">
        <v>129</v>
      </c>
      <c r="C222" s="72">
        <f>INDEX(InputData!G$12:G$2000,MATCH(B222,InputData!$B$12:$B$2000,0),1)</f>
        <v>0</v>
      </c>
      <c r="D222" s="71" t="str">
        <f>INDEX(InputData!D$12:D$2000,MATCH(B222,InputData!$B$12:$B$2000,0),1)</f>
        <v>JASO BC</v>
      </c>
      <c r="E222" s="74" t="e">
        <f>INDEX(InputData!D$12:D$2000,MATCH($B222,InputData!$B$12:$B$2000,0)+2+$J$8,1)</f>
        <v>#DIV/0!</v>
      </c>
      <c r="F222" s="74" t="e">
        <f>INDEX(InputData!E$12:E$2000,MATCH($B222,InputData!$B$12:$B$2000,0)+2+$J$8,1)</f>
        <v>#DIV/0!</v>
      </c>
      <c r="G222" s="74" t="e">
        <f>INDEX(InputData!F$12:F$2000,MATCH($B222,InputData!$B$12:$B$2000,0)+2+$J$8,1)</f>
        <v>#DIV/0!</v>
      </c>
      <c r="H222" s="74" t="e">
        <f>INDEX(InputData!G$12:G$2000,MATCH($B222,InputData!$B$12:$B$2000,0)+2+$J$8,1)</f>
        <v>#DIV/0!</v>
      </c>
      <c r="I222" s="74" t="e">
        <f>INDEX(InputData!H$12:H$2000,MATCH($B222,InputData!$B$12:$B$2000,0)+2+$J$8,1)</f>
        <v>#DIV/0!</v>
      </c>
      <c r="J222" s="74" t="e">
        <f>INDEX(InputData!I$12:I$2000,MATCH($B222,InputData!$B$12:$B$2000,0)+2+$J$8,1)</f>
        <v>#DIV/0!</v>
      </c>
      <c r="K222" s="74" t="e">
        <f>INDEX(InputData!J$12:J$2000,MATCH($B222,InputData!$B$12:$B$2000,0)+2+$J$8,1)</f>
        <v>#DIV/0!</v>
      </c>
      <c r="L222" s="74" t="e">
        <f>INDEX(InputData!K$12:K$2000,MATCH($B222,InputData!$B$12:$B$2000,0)+2+$J$8,1)</f>
        <v>#DIV/0!</v>
      </c>
      <c r="M222" s="74" t="e">
        <f>INDEX(InputData!L$12:L$2000,MATCH($B222,InputData!$B$12:$B$2000,0)+2+$J$8,1)</f>
        <v>#DIV/0!</v>
      </c>
      <c r="N222" s="74" t="e">
        <f>INDEX(InputData!M$12:M$2000,MATCH($B222,InputData!$B$12:$B$2000,0)+2+$J$8,1)</f>
        <v>#DIV/0!</v>
      </c>
    </row>
    <row r="223" spans="2:14" x14ac:dyDescent="0.2">
      <c r="B223" s="91" t="s">
        <v>133</v>
      </c>
      <c r="C223" s="72">
        <f>INDEX(InputData!G$12:G$2000,MATCH(B223,InputData!$B$12:$B$2000,0),1)</f>
        <v>0</v>
      </c>
      <c r="D223" s="71">
        <f>INDEX(InputData!D$12:D$2000,MATCH(B223,InputData!$B$12:$B$2000,0),1)</f>
        <v>0</v>
      </c>
      <c r="E223" s="74" t="e">
        <f>INDEX(InputData!D$12:D$2000,MATCH($B223,InputData!$B$12:$B$2000,0)+2+$J$8,1)</f>
        <v>#DIV/0!</v>
      </c>
      <c r="F223" s="74" t="e">
        <f>INDEX(InputData!E$12:E$2000,MATCH($B223,InputData!$B$12:$B$2000,0)+2+$J$8,1)</f>
        <v>#DIV/0!</v>
      </c>
      <c r="G223" s="74" t="e">
        <f>INDEX(InputData!F$12:F$2000,MATCH($B223,InputData!$B$12:$B$2000,0)+2+$J$8,1)</f>
        <v>#DIV/0!</v>
      </c>
      <c r="H223" s="74" t="e">
        <f>INDEX(InputData!G$12:G$2000,MATCH($B223,InputData!$B$12:$B$2000,0)+2+$J$8,1)</f>
        <v>#DIV/0!</v>
      </c>
      <c r="I223" s="74" t="e">
        <f>INDEX(InputData!H$12:H$2000,MATCH($B223,InputData!$B$12:$B$2000,0)+2+$J$8,1)</f>
        <v>#DIV/0!</v>
      </c>
      <c r="J223" s="74" t="e">
        <f>INDEX(InputData!I$12:I$2000,MATCH($B223,InputData!$B$12:$B$2000,0)+2+$J$8,1)</f>
        <v>#DIV/0!</v>
      </c>
      <c r="K223" s="74" t="e">
        <f>INDEX(InputData!J$12:J$2000,MATCH($B223,InputData!$B$12:$B$2000,0)+2+$J$8,1)</f>
        <v>#DIV/0!</v>
      </c>
      <c r="L223" s="74" t="e">
        <f>INDEX(InputData!K$12:K$2000,MATCH($B223,InputData!$B$12:$B$2000,0)+2+$J$8,1)</f>
        <v>#DIV/0!</v>
      </c>
      <c r="M223" s="74" t="e">
        <f>INDEX(InputData!L$12:L$2000,MATCH($B223,InputData!$B$12:$B$2000,0)+2+$J$8,1)</f>
        <v>#DIV/0!</v>
      </c>
      <c r="N223" s="74" t="e">
        <f>INDEX(InputData!M$12:M$2000,MATCH($B223,InputData!$B$12:$B$2000,0)+2+$J$8,1)</f>
        <v>#DIV/0!</v>
      </c>
    </row>
    <row r="224" spans="2:14" x14ac:dyDescent="0.2">
      <c r="B224" s="91" t="s">
        <v>137</v>
      </c>
      <c r="C224" s="72">
        <f>INDEX(InputData!G$12:G$2000,MATCH(B224,InputData!$B$12:$B$2000,0),1)</f>
        <v>0</v>
      </c>
      <c r="D224" s="71" t="str">
        <f>INDEX(InputData!D$12:D$2000,MATCH(B224,InputData!$B$12:$B$2000,0),1)</f>
        <v>JASO BC</v>
      </c>
      <c r="E224" s="74" t="e">
        <f>INDEX(InputData!D$12:D$2000,MATCH($B224,InputData!$B$12:$B$2000,0)+2+$J$8,1)</f>
        <v>#DIV/0!</v>
      </c>
      <c r="F224" s="74" t="e">
        <f>INDEX(InputData!E$12:E$2000,MATCH($B224,InputData!$B$12:$B$2000,0)+2+$J$8,1)</f>
        <v>#DIV/0!</v>
      </c>
      <c r="G224" s="74" t="e">
        <f>INDEX(InputData!F$12:F$2000,MATCH($B224,InputData!$B$12:$B$2000,0)+2+$J$8,1)</f>
        <v>#DIV/0!</v>
      </c>
      <c r="H224" s="74" t="e">
        <f>INDEX(InputData!G$12:G$2000,MATCH($B224,InputData!$B$12:$B$2000,0)+2+$J$8,1)</f>
        <v>#DIV/0!</v>
      </c>
      <c r="I224" s="74" t="e">
        <f>INDEX(InputData!H$12:H$2000,MATCH($B224,InputData!$B$12:$B$2000,0)+2+$J$8,1)</f>
        <v>#DIV/0!</v>
      </c>
      <c r="J224" s="74" t="e">
        <f>INDEX(InputData!I$12:I$2000,MATCH($B224,InputData!$B$12:$B$2000,0)+2+$J$8,1)</f>
        <v>#DIV/0!</v>
      </c>
      <c r="K224" s="74" t="e">
        <f>INDEX(InputData!J$12:J$2000,MATCH($B224,InputData!$B$12:$B$2000,0)+2+$J$8,1)</f>
        <v>#DIV/0!</v>
      </c>
      <c r="L224" s="74" t="e">
        <f>INDEX(InputData!K$12:K$2000,MATCH($B224,InputData!$B$12:$B$2000,0)+2+$J$8,1)</f>
        <v>#DIV/0!</v>
      </c>
      <c r="M224" s="74" t="e">
        <f>INDEX(InputData!L$12:L$2000,MATCH($B224,InputData!$B$12:$B$2000,0)+2+$J$8,1)</f>
        <v>#DIV/0!</v>
      </c>
      <c r="N224" s="74" t="e">
        <f>INDEX(InputData!M$12:M$2000,MATCH($B224,InputData!$B$12:$B$2000,0)+2+$J$8,1)</f>
        <v>#DIV/0!</v>
      </c>
    </row>
    <row r="225" spans="2:14" x14ac:dyDescent="0.2">
      <c r="B225" s="91" t="s">
        <v>141</v>
      </c>
      <c r="C225" s="72">
        <f>INDEX(InputData!G$12:G$2000,MATCH(B225,InputData!$B$12:$B$2000,0),1)</f>
        <v>0</v>
      </c>
      <c r="D225" s="71">
        <f>INDEX(InputData!D$12:D$2000,MATCH(B225,InputData!$B$12:$B$2000,0),1)</f>
        <v>0</v>
      </c>
      <c r="E225" s="74" t="e">
        <f>INDEX(InputData!D$12:D$2000,MATCH($B225,InputData!$B$12:$B$2000,0)+2+$J$8,1)</f>
        <v>#DIV/0!</v>
      </c>
      <c r="F225" s="74" t="e">
        <f>INDEX(InputData!E$12:E$2000,MATCH($B225,InputData!$B$12:$B$2000,0)+2+$J$8,1)</f>
        <v>#DIV/0!</v>
      </c>
      <c r="G225" s="74" t="e">
        <f>INDEX(InputData!F$12:F$2000,MATCH($B225,InputData!$B$12:$B$2000,0)+2+$J$8,1)</f>
        <v>#DIV/0!</v>
      </c>
      <c r="H225" s="74" t="e">
        <f>INDEX(InputData!G$12:G$2000,MATCH($B225,InputData!$B$12:$B$2000,0)+2+$J$8,1)</f>
        <v>#DIV/0!</v>
      </c>
      <c r="I225" s="74" t="e">
        <f>INDEX(InputData!H$12:H$2000,MATCH($B225,InputData!$B$12:$B$2000,0)+2+$J$8,1)</f>
        <v>#DIV/0!</v>
      </c>
      <c r="J225" s="74" t="e">
        <f>INDEX(InputData!I$12:I$2000,MATCH($B225,InputData!$B$12:$B$2000,0)+2+$J$8,1)</f>
        <v>#DIV/0!</v>
      </c>
      <c r="K225" s="74" t="e">
        <f>INDEX(InputData!J$12:J$2000,MATCH($B225,InputData!$B$12:$B$2000,0)+2+$J$8,1)</f>
        <v>#DIV/0!</v>
      </c>
      <c r="L225" s="74" t="e">
        <f>INDEX(InputData!K$12:K$2000,MATCH($B225,InputData!$B$12:$B$2000,0)+2+$J$8,1)</f>
        <v>#DIV/0!</v>
      </c>
      <c r="M225" s="74" t="e">
        <f>INDEX(InputData!L$12:L$2000,MATCH($B225,InputData!$B$12:$B$2000,0)+2+$J$8,1)</f>
        <v>#DIV/0!</v>
      </c>
      <c r="N225" s="74" t="e">
        <f>INDEX(InputData!M$12:M$2000,MATCH($B225,InputData!$B$12:$B$2000,0)+2+$J$8,1)</f>
        <v>#DIV/0!</v>
      </c>
    </row>
    <row r="226" spans="2:14" x14ac:dyDescent="0.2">
      <c r="B226" s="91" t="s">
        <v>145</v>
      </c>
      <c r="C226" s="72">
        <f>INDEX(InputData!G$12:G$2000,MATCH(B226,InputData!$B$12:$B$2000,0),1)</f>
        <v>0</v>
      </c>
      <c r="D226" s="71" t="str">
        <f>INDEX(InputData!D$12:D$2000,MATCH(B226,InputData!$B$12:$B$2000,0),1)</f>
        <v>JASO BC</v>
      </c>
      <c r="E226" s="74" t="e">
        <f>INDEX(InputData!D$12:D$2000,MATCH($B226,InputData!$B$12:$B$2000,0)+2+$J$8,1)</f>
        <v>#DIV/0!</v>
      </c>
      <c r="F226" s="74" t="e">
        <f>INDEX(InputData!E$12:E$2000,MATCH($B226,InputData!$B$12:$B$2000,0)+2+$J$8,1)</f>
        <v>#DIV/0!</v>
      </c>
      <c r="G226" s="74" t="e">
        <f>INDEX(InputData!F$12:F$2000,MATCH($B226,InputData!$B$12:$B$2000,0)+2+$J$8,1)</f>
        <v>#DIV/0!</v>
      </c>
      <c r="H226" s="74" t="e">
        <f>INDEX(InputData!G$12:G$2000,MATCH($B226,InputData!$B$12:$B$2000,0)+2+$J$8,1)</f>
        <v>#DIV/0!</v>
      </c>
      <c r="I226" s="74" t="e">
        <f>INDEX(InputData!H$12:H$2000,MATCH($B226,InputData!$B$12:$B$2000,0)+2+$J$8,1)</f>
        <v>#DIV/0!</v>
      </c>
      <c r="J226" s="74" t="e">
        <f>INDEX(InputData!I$12:I$2000,MATCH($B226,InputData!$B$12:$B$2000,0)+2+$J$8,1)</f>
        <v>#DIV/0!</v>
      </c>
      <c r="K226" s="74" t="e">
        <f>INDEX(InputData!J$12:J$2000,MATCH($B226,InputData!$B$12:$B$2000,0)+2+$J$8,1)</f>
        <v>#DIV/0!</v>
      </c>
      <c r="L226" s="74" t="e">
        <f>INDEX(InputData!K$12:K$2000,MATCH($B226,InputData!$B$12:$B$2000,0)+2+$J$8,1)</f>
        <v>#DIV/0!</v>
      </c>
      <c r="M226" s="74" t="e">
        <f>INDEX(InputData!L$12:L$2000,MATCH($B226,InputData!$B$12:$B$2000,0)+2+$J$8,1)</f>
        <v>#DIV/0!</v>
      </c>
      <c r="N226" s="74" t="e">
        <f>INDEX(InputData!M$12:M$2000,MATCH($B226,InputData!$B$12:$B$2000,0)+2+$J$8,1)</f>
        <v>#DIV/0!</v>
      </c>
    </row>
    <row r="227" spans="2:14" x14ac:dyDescent="0.2">
      <c r="B227" s="91" t="s">
        <v>149</v>
      </c>
      <c r="C227" s="72">
        <f>INDEX(InputData!G$12:G$2000,MATCH(B227,InputData!$B$12:$B$2000,0),1)</f>
        <v>0</v>
      </c>
      <c r="D227" s="71">
        <f>INDEX(InputData!D$12:D$2000,MATCH(B227,InputData!$B$12:$B$2000,0),1)</f>
        <v>0</v>
      </c>
      <c r="E227" s="74" t="e">
        <f>INDEX(InputData!D$12:D$2000,MATCH($B227,InputData!$B$12:$B$2000,0)+2+$J$8,1)</f>
        <v>#DIV/0!</v>
      </c>
      <c r="F227" s="74" t="e">
        <f>INDEX(InputData!E$12:E$2000,MATCH($B227,InputData!$B$12:$B$2000,0)+2+$J$8,1)</f>
        <v>#DIV/0!</v>
      </c>
      <c r="G227" s="74" t="e">
        <f>INDEX(InputData!F$12:F$2000,MATCH($B227,InputData!$B$12:$B$2000,0)+2+$J$8,1)</f>
        <v>#DIV/0!</v>
      </c>
      <c r="H227" s="74" t="e">
        <f>INDEX(InputData!G$12:G$2000,MATCH($B227,InputData!$B$12:$B$2000,0)+2+$J$8,1)</f>
        <v>#DIV/0!</v>
      </c>
      <c r="I227" s="74" t="e">
        <f>INDEX(InputData!H$12:H$2000,MATCH($B227,InputData!$B$12:$B$2000,0)+2+$J$8,1)</f>
        <v>#DIV/0!</v>
      </c>
      <c r="J227" s="74" t="e">
        <f>INDEX(InputData!I$12:I$2000,MATCH($B227,InputData!$B$12:$B$2000,0)+2+$J$8,1)</f>
        <v>#DIV/0!</v>
      </c>
      <c r="K227" s="74" t="e">
        <f>INDEX(InputData!J$12:J$2000,MATCH($B227,InputData!$B$12:$B$2000,0)+2+$J$8,1)</f>
        <v>#DIV/0!</v>
      </c>
      <c r="L227" s="74" t="e">
        <f>INDEX(InputData!K$12:K$2000,MATCH($B227,InputData!$B$12:$B$2000,0)+2+$J$8,1)</f>
        <v>#DIV/0!</v>
      </c>
      <c r="M227" s="74" t="e">
        <f>INDEX(InputData!L$12:L$2000,MATCH($B227,InputData!$B$12:$B$2000,0)+2+$J$8,1)</f>
        <v>#DIV/0!</v>
      </c>
      <c r="N227" s="74" t="e">
        <f>INDEX(InputData!M$12:M$2000,MATCH($B227,InputData!$B$12:$B$2000,0)+2+$J$8,1)</f>
        <v>#DIV/0!</v>
      </c>
    </row>
    <row r="228" spans="2:14" x14ac:dyDescent="0.2">
      <c r="B228" s="91" t="s">
        <v>153</v>
      </c>
      <c r="C228" s="72">
        <f>INDEX(InputData!G$12:G$2000,MATCH(B228,InputData!$B$12:$B$2000,0),1)</f>
        <v>0</v>
      </c>
      <c r="D228" s="71" t="str">
        <f>INDEX(InputData!D$12:D$2000,MATCH(B228,InputData!$B$12:$B$2000,0),1)</f>
        <v>JASO BC</v>
      </c>
      <c r="E228" s="74" t="e">
        <f>INDEX(InputData!D$12:D$2000,MATCH($B228,InputData!$B$12:$B$2000,0)+2+$J$8,1)</f>
        <v>#DIV/0!</v>
      </c>
      <c r="F228" s="74" t="e">
        <f>INDEX(InputData!E$12:E$2000,MATCH($B228,InputData!$B$12:$B$2000,0)+2+$J$8,1)</f>
        <v>#DIV/0!</v>
      </c>
      <c r="G228" s="74" t="e">
        <f>INDEX(InputData!F$12:F$2000,MATCH($B228,InputData!$B$12:$B$2000,0)+2+$J$8,1)</f>
        <v>#DIV/0!</v>
      </c>
      <c r="H228" s="74" t="e">
        <f>INDEX(InputData!G$12:G$2000,MATCH($B228,InputData!$B$12:$B$2000,0)+2+$J$8,1)</f>
        <v>#DIV/0!</v>
      </c>
      <c r="I228" s="74" t="e">
        <f>INDEX(InputData!H$12:H$2000,MATCH($B228,InputData!$B$12:$B$2000,0)+2+$J$8,1)</f>
        <v>#DIV/0!</v>
      </c>
      <c r="J228" s="74" t="e">
        <f>INDEX(InputData!I$12:I$2000,MATCH($B228,InputData!$B$12:$B$2000,0)+2+$J$8,1)</f>
        <v>#DIV/0!</v>
      </c>
      <c r="K228" s="74" t="e">
        <f>INDEX(InputData!J$12:J$2000,MATCH($B228,InputData!$B$12:$B$2000,0)+2+$J$8,1)</f>
        <v>#DIV/0!</v>
      </c>
      <c r="L228" s="74" t="e">
        <f>INDEX(InputData!K$12:K$2000,MATCH($B228,InputData!$B$12:$B$2000,0)+2+$J$8,1)</f>
        <v>#DIV/0!</v>
      </c>
      <c r="M228" s="74" t="e">
        <f>INDEX(InputData!L$12:L$2000,MATCH($B228,InputData!$B$12:$B$2000,0)+2+$J$8,1)</f>
        <v>#DIV/0!</v>
      </c>
      <c r="N228" s="74" t="e">
        <f>INDEX(InputData!M$12:M$2000,MATCH($B228,InputData!$B$12:$B$2000,0)+2+$J$8,1)</f>
        <v>#DIV/0!</v>
      </c>
    </row>
    <row r="229" spans="2:14" x14ac:dyDescent="0.2">
      <c r="B229" s="91" t="s">
        <v>157</v>
      </c>
      <c r="C229" s="72">
        <f>INDEX(InputData!G$12:G$2000,MATCH(B229,InputData!$B$12:$B$2000,0),1)</f>
        <v>0</v>
      </c>
      <c r="D229" s="71">
        <f>INDEX(InputData!D$12:D$2000,MATCH(B229,InputData!$B$12:$B$2000,0),1)</f>
        <v>0</v>
      </c>
      <c r="E229" s="74" t="e">
        <f>INDEX(InputData!D$12:D$2000,MATCH($B229,InputData!$B$12:$B$2000,0)+2+$J$8,1)</f>
        <v>#DIV/0!</v>
      </c>
      <c r="F229" s="74" t="e">
        <f>INDEX(InputData!E$12:E$2000,MATCH($B229,InputData!$B$12:$B$2000,0)+2+$J$8,1)</f>
        <v>#DIV/0!</v>
      </c>
      <c r="G229" s="74" t="e">
        <f>INDEX(InputData!F$12:F$2000,MATCH($B229,InputData!$B$12:$B$2000,0)+2+$J$8,1)</f>
        <v>#DIV/0!</v>
      </c>
      <c r="H229" s="74" t="e">
        <f>INDEX(InputData!G$12:G$2000,MATCH($B229,InputData!$B$12:$B$2000,0)+2+$J$8,1)</f>
        <v>#DIV/0!</v>
      </c>
      <c r="I229" s="74" t="e">
        <f>INDEX(InputData!H$12:H$2000,MATCH($B229,InputData!$B$12:$B$2000,0)+2+$J$8,1)</f>
        <v>#DIV/0!</v>
      </c>
      <c r="J229" s="74" t="e">
        <f>INDEX(InputData!I$12:I$2000,MATCH($B229,InputData!$B$12:$B$2000,0)+2+$J$8,1)</f>
        <v>#DIV/0!</v>
      </c>
      <c r="K229" s="74" t="e">
        <f>INDEX(InputData!J$12:J$2000,MATCH($B229,InputData!$B$12:$B$2000,0)+2+$J$8,1)</f>
        <v>#DIV/0!</v>
      </c>
      <c r="L229" s="74" t="e">
        <f>INDEX(InputData!K$12:K$2000,MATCH($B229,InputData!$B$12:$B$2000,0)+2+$J$8,1)</f>
        <v>#DIV/0!</v>
      </c>
      <c r="M229" s="74" t="e">
        <f>INDEX(InputData!L$12:L$2000,MATCH($B229,InputData!$B$12:$B$2000,0)+2+$J$8,1)</f>
        <v>#DIV/0!</v>
      </c>
      <c r="N229" s="74" t="e">
        <f>INDEX(InputData!M$12:M$2000,MATCH($B229,InputData!$B$12:$B$2000,0)+2+$J$8,1)</f>
        <v>#DIV/0!</v>
      </c>
    </row>
    <row r="230" spans="2:14" x14ac:dyDescent="0.2">
      <c r="B230" s="91" t="s">
        <v>161</v>
      </c>
      <c r="C230" s="72">
        <f>INDEX(InputData!G$12:G$2000,MATCH(B230,InputData!$B$12:$B$2000,0),1)</f>
        <v>0</v>
      </c>
      <c r="D230" s="71" t="str">
        <f>INDEX(InputData!D$12:D$2000,MATCH(B230,InputData!$B$12:$B$2000,0),1)</f>
        <v>JASO BC</v>
      </c>
      <c r="E230" s="74" t="e">
        <f>INDEX(InputData!D$12:D$2000,MATCH($B230,InputData!$B$12:$B$2000,0)+2+$J$8,1)</f>
        <v>#DIV/0!</v>
      </c>
      <c r="F230" s="74" t="e">
        <f>INDEX(InputData!E$12:E$2000,MATCH($B230,InputData!$B$12:$B$2000,0)+2+$J$8,1)</f>
        <v>#DIV/0!</v>
      </c>
      <c r="G230" s="74" t="e">
        <f>INDEX(InputData!F$12:F$2000,MATCH($B230,InputData!$B$12:$B$2000,0)+2+$J$8,1)</f>
        <v>#DIV/0!</v>
      </c>
      <c r="H230" s="74" t="e">
        <f>INDEX(InputData!G$12:G$2000,MATCH($B230,InputData!$B$12:$B$2000,0)+2+$J$8,1)</f>
        <v>#DIV/0!</v>
      </c>
      <c r="I230" s="74" t="e">
        <f>INDEX(InputData!H$12:H$2000,MATCH($B230,InputData!$B$12:$B$2000,0)+2+$J$8,1)</f>
        <v>#DIV/0!</v>
      </c>
      <c r="J230" s="74" t="e">
        <f>INDEX(InputData!I$12:I$2000,MATCH($B230,InputData!$B$12:$B$2000,0)+2+$J$8,1)</f>
        <v>#DIV/0!</v>
      </c>
      <c r="K230" s="74" t="e">
        <f>INDEX(InputData!J$12:J$2000,MATCH($B230,InputData!$B$12:$B$2000,0)+2+$J$8,1)</f>
        <v>#DIV/0!</v>
      </c>
      <c r="L230" s="74" t="e">
        <f>INDEX(InputData!K$12:K$2000,MATCH($B230,InputData!$B$12:$B$2000,0)+2+$J$8,1)</f>
        <v>#DIV/0!</v>
      </c>
      <c r="M230" s="74" t="e">
        <f>INDEX(InputData!L$12:L$2000,MATCH($B230,InputData!$B$12:$B$2000,0)+2+$J$8,1)</f>
        <v>#DIV/0!</v>
      </c>
      <c r="N230" s="74" t="e">
        <f>INDEX(InputData!M$12:M$2000,MATCH($B230,InputData!$B$12:$B$2000,0)+2+$J$8,1)</f>
        <v>#DIV/0!</v>
      </c>
    </row>
    <row r="231" spans="2:14" x14ac:dyDescent="0.2">
      <c r="B231" s="91" t="s">
        <v>165</v>
      </c>
      <c r="C231" s="72">
        <f>INDEX(InputData!G$12:G$2000,MATCH(B231,InputData!$B$12:$B$2000,0),1)</f>
        <v>0</v>
      </c>
      <c r="D231" s="71">
        <f>INDEX(InputData!D$12:D$2000,MATCH(B231,InputData!$B$12:$B$2000,0),1)</f>
        <v>0</v>
      </c>
      <c r="E231" s="74" t="e">
        <f>INDEX(InputData!D$12:D$2000,MATCH($B231,InputData!$B$12:$B$2000,0)+2+$J$8,1)</f>
        <v>#DIV/0!</v>
      </c>
      <c r="F231" s="74" t="e">
        <f>INDEX(InputData!E$12:E$2000,MATCH($B231,InputData!$B$12:$B$2000,0)+2+$J$8,1)</f>
        <v>#DIV/0!</v>
      </c>
      <c r="G231" s="74" t="e">
        <f>INDEX(InputData!F$12:F$2000,MATCH($B231,InputData!$B$12:$B$2000,0)+2+$J$8,1)</f>
        <v>#DIV/0!</v>
      </c>
      <c r="H231" s="74" t="e">
        <f>INDEX(InputData!G$12:G$2000,MATCH($B231,InputData!$B$12:$B$2000,0)+2+$J$8,1)</f>
        <v>#DIV/0!</v>
      </c>
      <c r="I231" s="74" t="e">
        <f>INDEX(InputData!H$12:H$2000,MATCH($B231,InputData!$B$12:$B$2000,0)+2+$J$8,1)</f>
        <v>#DIV/0!</v>
      </c>
      <c r="J231" s="74" t="e">
        <f>INDEX(InputData!I$12:I$2000,MATCH($B231,InputData!$B$12:$B$2000,0)+2+$J$8,1)</f>
        <v>#DIV/0!</v>
      </c>
      <c r="K231" s="74" t="e">
        <f>INDEX(InputData!J$12:J$2000,MATCH($B231,InputData!$B$12:$B$2000,0)+2+$J$8,1)</f>
        <v>#DIV/0!</v>
      </c>
      <c r="L231" s="74" t="e">
        <f>INDEX(InputData!K$12:K$2000,MATCH($B231,InputData!$B$12:$B$2000,0)+2+$J$8,1)</f>
        <v>#DIV/0!</v>
      </c>
      <c r="M231" s="74" t="e">
        <f>INDEX(InputData!L$12:L$2000,MATCH($B231,InputData!$B$12:$B$2000,0)+2+$J$8,1)</f>
        <v>#DIV/0!</v>
      </c>
      <c r="N231" s="74" t="e">
        <f>INDEX(InputData!M$12:M$2000,MATCH($B231,InputData!$B$12:$B$2000,0)+2+$J$8,1)</f>
        <v>#DIV/0!</v>
      </c>
    </row>
    <row r="232" spans="2:14" x14ac:dyDescent="0.2">
      <c r="B232" s="91" t="s">
        <v>169</v>
      </c>
      <c r="C232" s="72">
        <f>INDEX(InputData!G$12:G$2000,MATCH(B232,InputData!$B$12:$B$2000,0),1)</f>
        <v>0</v>
      </c>
      <c r="D232" s="71" t="str">
        <f>INDEX(InputData!D$12:D$2000,MATCH(B232,InputData!$B$12:$B$2000,0),1)</f>
        <v>JASO BC</v>
      </c>
      <c r="E232" s="74" t="e">
        <f>INDEX(InputData!D$12:D$2000,MATCH($B232,InputData!$B$12:$B$2000,0)+2+$J$8,1)</f>
        <v>#DIV/0!</v>
      </c>
      <c r="F232" s="74" t="e">
        <f>INDEX(InputData!E$12:E$2000,MATCH($B232,InputData!$B$12:$B$2000,0)+2+$J$8,1)</f>
        <v>#DIV/0!</v>
      </c>
      <c r="G232" s="74" t="e">
        <f>INDEX(InputData!F$12:F$2000,MATCH($B232,InputData!$B$12:$B$2000,0)+2+$J$8,1)</f>
        <v>#DIV/0!</v>
      </c>
      <c r="H232" s="74" t="e">
        <f>INDEX(InputData!G$12:G$2000,MATCH($B232,InputData!$B$12:$B$2000,0)+2+$J$8,1)</f>
        <v>#DIV/0!</v>
      </c>
      <c r="I232" s="74" t="e">
        <f>INDEX(InputData!H$12:H$2000,MATCH($B232,InputData!$B$12:$B$2000,0)+2+$J$8,1)</f>
        <v>#DIV/0!</v>
      </c>
      <c r="J232" s="74" t="e">
        <f>INDEX(InputData!I$12:I$2000,MATCH($B232,InputData!$B$12:$B$2000,0)+2+$J$8,1)</f>
        <v>#DIV/0!</v>
      </c>
      <c r="K232" s="74" t="e">
        <f>INDEX(InputData!J$12:J$2000,MATCH($B232,InputData!$B$12:$B$2000,0)+2+$J$8,1)</f>
        <v>#DIV/0!</v>
      </c>
      <c r="L232" s="74" t="e">
        <f>INDEX(InputData!K$12:K$2000,MATCH($B232,InputData!$B$12:$B$2000,0)+2+$J$8,1)</f>
        <v>#DIV/0!</v>
      </c>
      <c r="M232" s="74" t="e">
        <f>INDEX(InputData!L$12:L$2000,MATCH($B232,InputData!$B$12:$B$2000,0)+2+$J$8,1)</f>
        <v>#DIV/0!</v>
      </c>
      <c r="N232" s="74" t="e">
        <f>INDEX(InputData!M$12:M$2000,MATCH($B232,InputData!$B$12:$B$2000,0)+2+$J$8,1)</f>
        <v>#DIV/0!</v>
      </c>
    </row>
    <row r="233" spans="2:14" x14ac:dyDescent="0.2">
      <c r="B233" s="91" t="s">
        <v>173</v>
      </c>
      <c r="C233" s="72">
        <f>INDEX(InputData!G$12:G$2000,MATCH(B233,InputData!$B$12:$B$2000,0),1)</f>
        <v>0</v>
      </c>
      <c r="D233" s="71">
        <f>INDEX(InputData!D$12:D$2000,MATCH(B233,InputData!$B$12:$B$2000,0),1)</f>
        <v>0</v>
      </c>
      <c r="E233" s="74" t="e">
        <f>INDEX(InputData!D$12:D$2000,MATCH($B233,InputData!$B$12:$B$2000,0)+2+$J$8,1)</f>
        <v>#DIV/0!</v>
      </c>
      <c r="F233" s="74" t="e">
        <f>INDEX(InputData!E$12:E$2000,MATCH($B233,InputData!$B$12:$B$2000,0)+2+$J$8,1)</f>
        <v>#DIV/0!</v>
      </c>
      <c r="G233" s="74" t="e">
        <f>INDEX(InputData!F$12:F$2000,MATCH($B233,InputData!$B$12:$B$2000,0)+2+$J$8,1)</f>
        <v>#DIV/0!</v>
      </c>
      <c r="H233" s="74" t="e">
        <f>INDEX(InputData!G$12:G$2000,MATCH($B233,InputData!$B$12:$B$2000,0)+2+$J$8,1)</f>
        <v>#DIV/0!</v>
      </c>
      <c r="I233" s="74" t="e">
        <f>INDEX(InputData!H$12:H$2000,MATCH($B233,InputData!$B$12:$B$2000,0)+2+$J$8,1)</f>
        <v>#DIV/0!</v>
      </c>
      <c r="J233" s="74" t="e">
        <f>INDEX(InputData!I$12:I$2000,MATCH($B233,InputData!$B$12:$B$2000,0)+2+$J$8,1)</f>
        <v>#DIV/0!</v>
      </c>
      <c r="K233" s="74" t="e">
        <f>INDEX(InputData!J$12:J$2000,MATCH($B233,InputData!$B$12:$B$2000,0)+2+$J$8,1)</f>
        <v>#DIV/0!</v>
      </c>
      <c r="L233" s="74" t="e">
        <f>INDEX(InputData!K$12:K$2000,MATCH($B233,InputData!$B$12:$B$2000,0)+2+$J$8,1)</f>
        <v>#DIV/0!</v>
      </c>
      <c r="M233" s="74" t="e">
        <f>INDEX(InputData!L$12:L$2000,MATCH($B233,InputData!$B$12:$B$2000,0)+2+$J$8,1)</f>
        <v>#DIV/0!</v>
      </c>
      <c r="N233" s="74" t="e">
        <f>INDEX(InputData!M$12:M$2000,MATCH($B233,InputData!$B$12:$B$2000,0)+2+$J$8,1)</f>
        <v>#DIV/0!</v>
      </c>
    </row>
    <row r="234" spans="2:14" x14ac:dyDescent="0.2">
      <c r="B234" s="91" t="s">
        <v>177</v>
      </c>
      <c r="C234" s="72">
        <f>INDEX(InputData!G$12:G$2000,MATCH(B234,InputData!$B$12:$B$2000,0),1)</f>
        <v>0</v>
      </c>
      <c r="D234" s="71" t="str">
        <f>INDEX(InputData!D$12:D$2000,MATCH(B234,InputData!$B$12:$B$2000,0),1)</f>
        <v>JASO BC</v>
      </c>
      <c r="E234" s="74" t="e">
        <f>INDEX(InputData!D$12:D$2000,MATCH($B234,InputData!$B$12:$B$2000,0)+2+$J$8,1)</f>
        <v>#DIV/0!</v>
      </c>
      <c r="F234" s="74" t="e">
        <f>INDEX(InputData!E$12:E$2000,MATCH($B234,InputData!$B$12:$B$2000,0)+2+$J$8,1)</f>
        <v>#DIV/0!</v>
      </c>
      <c r="G234" s="74" t="e">
        <f>INDEX(InputData!F$12:F$2000,MATCH($B234,InputData!$B$12:$B$2000,0)+2+$J$8,1)</f>
        <v>#DIV/0!</v>
      </c>
      <c r="H234" s="74" t="e">
        <f>INDEX(InputData!G$12:G$2000,MATCH($B234,InputData!$B$12:$B$2000,0)+2+$J$8,1)</f>
        <v>#DIV/0!</v>
      </c>
      <c r="I234" s="74" t="e">
        <f>INDEX(InputData!H$12:H$2000,MATCH($B234,InputData!$B$12:$B$2000,0)+2+$J$8,1)</f>
        <v>#DIV/0!</v>
      </c>
      <c r="J234" s="74" t="e">
        <f>INDEX(InputData!I$12:I$2000,MATCH($B234,InputData!$B$12:$B$2000,0)+2+$J$8,1)</f>
        <v>#DIV/0!</v>
      </c>
      <c r="K234" s="74" t="e">
        <f>INDEX(InputData!J$12:J$2000,MATCH($B234,InputData!$B$12:$B$2000,0)+2+$J$8,1)</f>
        <v>#DIV/0!</v>
      </c>
      <c r="L234" s="74" t="e">
        <f>INDEX(InputData!K$12:K$2000,MATCH($B234,InputData!$B$12:$B$2000,0)+2+$J$8,1)</f>
        <v>#DIV/0!</v>
      </c>
      <c r="M234" s="74" t="e">
        <f>INDEX(InputData!L$12:L$2000,MATCH($B234,InputData!$B$12:$B$2000,0)+2+$J$8,1)</f>
        <v>#DIV/0!</v>
      </c>
      <c r="N234" s="74" t="e">
        <f>INDEX(InputData!M$12:M$2000,MATCH($B234,InputData!$B$12:$B$2000,0)+2+$J$8,1)</f>
        <v>#DIV/0!</v>
      </c>
    </row>
    <row r="235" spans="2:14" x14ac:dyDescent="0.2">
      <c r="B235" s="91" t="s">
        <v>181</v>
      </c>
      <c r="C235" s="72">
        <f>INDEX(InputData!G$12:G$2000,MATCH(B235,InputData!$B$12:$B$2000,0),1)</f>
        <v>0</v>
      </c>
      <c r="D235" s="71">
        <f>INDEX(InputData!D$12:D$2000,MATCH(B235,InputData!$B$12:$B$2000,0),1)</f>
        <v>0</v>
      </c>
      <c r="E235" s="74" t="e">
        <f>INDEX(InputData!D$12:D$2000,MATCH($B235,InputData!$B$12:$B$2000,0)+2+$J$8,1)</f>
        <v>#DIV/0!</v>
      </c>
      <c r="F235" s="74" t="e">
        <f>INDEX(InputData!E$12:E$2000,MATCH($B235,InputData!$B$12:$B$2000,0)+2+$J$8,1)</f>
        <v>#DIV/0!</v>
      </c>
      <c r="G235" s="74" t="e">
        <f>INDEX(InputData!F$12:F$2000,MATCH($B235,InputData!$B$12:$B$2000,0)+2+$J$8,1)</f>
        <v>#DIV/0!</v>
      </c>
      <c r="H235" s="74" t="e">
        <f>INDEX(InputData!G$12:G$2000,MATCH($B235,InputData!$B$12:$B$2000,0)+2+$J$8,1)</f>
        <v>#DIV/0!</v>
      </c>
      <c r="I235" s="74" t="e">
        <f>INDEX(InputData!H$12:H$2000,MATCH($B235,InputData!$B$12:$B$2000,0)+2+$J$8,1)</f>
        <v>#DIV/0!</v>
      </c>
      <c r="J235" s="74" t="e">
        <f>INDEX(InputData!I$12:I$2000,MATCH($B235,InputData!$B$12:$B$2000,0)+2+$J$8,1)</f>
        <v>#DIV/0!</v>
      </c>
      <c r="K235" s="74" t="e">
        <f>INDEX(InputData!J$12:J$2000,MATCH($B235,InputData!$B$12:$B$2000,0)+2+$J$8,1)</f>
        <v>#DIV/0!</v>
      </c>
      <c r="L235" s="74" t="e">
        <f>INDEX(InputData!K$12:K$2000,MATCH($B235,InputData!$B$12:$B$2000,0)+2+$J$8,1)</f>
        <v>#DIV/0!</v>
      </c>
      <c r="M235" s="74" t="e">
        <f>INDEX(InputData!L$12:L$2000,MATCH($B235,InputData!$B$12:$B$2000,0)+2+$J$8,1)</f>
        <v>#DIV/0!</v>
      </c>
      <c r="N235" s="74" t="e">
        <f>INDEX(InputData!M$12:M$2000,MATCH($B235,InputData!$B$12:$B$2000,0)+2+$J$8,1)</f>
        <v>#DIV/0!</v>
      </c>
    </row>
    <row r="236" spans="2:14" x14ac:dyDescent="0.2">
      <c r="B236" s="91" t="s">
        <v>185</v>
      </c>
      <c r="C236" s="72">
        <f>INDEX(InputData!G$12:G$2000,MATCH(B236,InputData!$B$12:$B$2000,0),1)</f>
        <v>0</v>
      </c>
      <c r="D236" s="71" t="str">
        <f>INDEX(InputData!D$12:D$2000,MATCH(B236,InputData!$B$12:$B$2000,0),1)</f>
        <v>JASO BC</v>
      </c>
      <c r="E236" s="74" t="e">
        <f>INDEX(InputData!D$12:D$2000,MATCH($B236,InputData!$B$12:$B$2000,0)+2+$J$8,1)</f>
        <v>#DIV/0!</v>
      </c>
      <c r="F236" s="74" t="e">
        <f>INDEX(InputData!E$12:E$2000,MATCH($B236,InputData!$B$12:$B$2000,0)+2+$J$8,1)</f>
        <v>#DIV/0!</v>
      </c>
      <c r="G236" s="74" t="e">
        <f>INDEX(InputData!F$12:F$2000,MATCH($B236,InputData!$B$12:$B$2000,0)+2+$J$8,1)</f>
        <v>#DIV/0!</v>
      </c>
      <c r="H236" s="74" t="e">
        <f>INDEX(InputData!G$12:G$2000,MATCH($B236,InputData!$B$12:$B$2000,0)+2+$J$8,1)</f>
        <v>#DIV/0!</v>
      </c>
      <c r="I236" s="74" t="e">
        <f>INDEX(InputData!H$12:H$2000,MATCH($B236,InputData!$B$12:$B$2000,0)+2+$J$8,1)</f>
        <v>#DIV/0!</v>
      </c>
      <c r="J236" s="74" t="e">
        <f>INDEX(InputData!I$12:I$2000,MATCH($B236,InputData!$B$12:$B$2000,0)+2+$J$8,1)</f>
        <v>#DIV/0!</v>
      </c>
      <c r="K236" s="74" t="e">
        <f>INDEX(InputData!J$12:J$2000,MATCH($B236,InputData!$B$12:$B$2000,0)+2+$J$8,1)</f>
        <v>#DIV/0!</v>
      </c>
      <c r="L236" s="74" t="e">
        <f>INDEX(InputData!K$12:K$2000,MATCH($B236,InputData!$B$12:$B$2000,0)+2+$J$8,1)</f>
        <v>#DIV/0!</v>
      </c>
      <c r="M236" s="74" t="e">
        <f>INDEX(InputData!L$12:L$2000,MATCH($B236,InputData!$B$12:$B$2000,0)+2+$J$8,1)</f>
        <v>#DIV/0!</v>
      </c>
      <c r="N236" s="74" t="e">
        <f>INDEX(InputData!M$12:M$2000,MATCH($B236,InputData!$B$12:$B$2000,0)+2+$J$8,1)</f>
        <v>#DIV/0!</v>
      </c>
    </row>
    <row r="237" spans="2:14" x14ac:dyDescent="0.2">
      <c r="B237" s="91" t="s">
        <v>189</v>
      </c>
      <c r="C237" s="72">
        <f>INDEX(InputData!G$12:G$2000,MATCH(B237,InputData!$B$12:$B$2000,0),1)</f>
        <v>0</v>
      </c>
      <c r="D237" s="71">
        <f>INDEX(InputData!D$12:D$2000,MATCH(B237,InputData!$B$12:$B$2000,0),1)</f>
        <v>0</v>
      </c>
      <c r="E237" s="74" t="e">
        <f>INDEX(InputData!D$12:D$2000,MATCH($B237,InputData!$B$12:$B$2000,0)+2+$J$8,1)</f>
        <v>#DIV/0!</v>
      </c>
      <c r="F237" s="74" t="e">
        <f>INDEX(InputData!E$12:E$2000,MATCH($B237,InputData!$B$12:$B$2000,0)+2+$J$8,1)</f>
        <v>#DIV/0!</v>
      </c>
      <c r="G237" s="74" t="e">
        <f>INDEX(InputData!F$12:F$2000,MATCH($B237,InputData!$B$12:$B$2000,0)+2+$J$8,1)</f>
        <v>#DIV/0!</v>
      </c>
      <c r="H237" s="74" t="e">
        <f>INDEX(InputData!G$12:G$2000,MATCH($B237,InputData!$B$12:$B$2000,0)+2+$J$8,1)</f>
        <v>#DIV/0!</v>
      </c>
      <c r="I237" s="74" t="e">
        <f>INDEX(InputData!H$12:H$2000,MATCH($B237,InputData!$B$12:$B$2000,0)+2+$J$8,1)</f>
        <v>#DIV/0!</v>
      </c>
      <c r="J237" s="74" t="e">
        <f>INDEX(InputData!I$12:I$2000,MATCH($B237,InputData!$B$12:$B$2000,0)+2+$J$8,1)</f>
        <v>#DIV/0!</v>
      </c>
      <c r="K237" s="74" t="e">
        <f>INDEX(InputData!J$12:J$2000,MATCH($B237,InputData!$B$12:$B$2000,0)+2+$J$8,1)</f>
        <v>#DIV/0!</v>
      </c>
      <c r="L237" s="74" t="e">
        <f>INDEX(InputData!K$12:K$2000,MATCH($B237,InputData!$B$12:$B$2000,0)+2+$J$8,1)</f>
        <v>#DIV/0!</v>
      </c>
      <c r="M237" s="74" t="e">
        <f>INDEX(InputData!L$12:L$2000,MATCH($B237,InputData!$B$12:$B$2000,0)+2+$J$8,1)</f>
        <v>#DIV/0!</v>
      </c>
      <c r="N237" s="74" t="e">
        <f>INDEX(InputData!M$12:M$2000,MATCH($B237,InputData!$B$12:$B$2000,0)+2+$J$8,1)</f>
        <v>#DIV/0!</v>
      </c>
    </row>
    <row r="238" spans="2:14" x14ac:dyDescent="0.2">
      <c r="B238" s="91" t="s">
        <v>193</v>
      </c>
      <c r="C238" s="72">
        <f>INDEX(InputData!G$12:G$2000,MATCH(B238,InputData!$B$12:$B$2000,0),1)</f>
        <v>0</v>
      </c>
      <c r="D238" s="71" t="str">
        <f>INDEX(InputData!D$12:D$2000,MATCH(B238,InputData!$B$12:$B$2000,0),1)</f>
        <v>JASO BC</v>
      </c>
      <c r="E238" s="74" t="e">
        <f>INDEX(InputData!D$12:D$2000,MATCH($B238,InputData!$B$12:$B$2000,0)+2+$J$8,1)</f>
        <v>#DIV/0!</v>
      </c>
      <c r="F238" s="74" t="e">
        <f>INDEX(InputData!E$12:E$2000,MATCH($B238,InputData!$B$12:$B$2000,0)+2+$J$8,1)</f>
        <v>#DIV/0!</v>
      </c>
      <c r="G238" s="74" t="e">
        <f>INDEX(InputData!F$12:F$2000,MATCH($B238,InputData!$B$12:$B$2000,0)+2+$J$8,1)</f>
        <v>#DIV/0!</v>
      </c>
      <c r="H238" s="74" t="e">
        <f>INDEX(InputData!G$12:G$2000,MATCH($B238,InputData!$B$12:$B$2000,0)+2+$J$8,1)</f>
        <v>#DIV/0!</v>
      </c>
      <c r="I238" s="74" t="e">
        <f>INDEX(InputData!H$12:H$2000,MATCH($B238,InputData!$B$12:$B$2000,0)+2+$J$8,1)</f>
        <v>#DIV/0!</v>
      </c>
      <c r="J238" s="74" t="e">
        <f>INDEX(InputData!I$12:I$2000,MATCH($B238,InputData!$B$12:$B$2000,0)+2+$J$8,1)</f>
        <v>#DIV/0!</v>
      </c>
      <c r="K238" s="74" t="e">
        <f>INDEX(InputData!J$12:J$2000,MATCH($B238,InputData!$B$12:$B$2000,0)+2+$J$8,1)</f>
        <v>#DIV/0!</v>
      </c>
      <c r="L238" s="74" t="e">
        <f>INDEX(InputData!K$12:K$2000,MATCH($B238,InputData!$B$12:$B$2000,0)+2+$J$8,1)</f>
        <v>#DIV/0!</v>
      </c>
      <c r="M238" s="74" t="e">
        <f>INDEX(InputData!L$12:L$2000,MATCH($B238,InputData!$B$12:$B$2000,0)+2+$J$8,1)</f>
        <v>#DIV/0!</v>
      </c>
      <c r="N238" s="74" t="e">
        <f>INDEX(InputData!M$12:M$2000,MATCH($B238,InputData!$B$12:$B$2000,0)+2+$J$8,1)</f>
        <v>#DIV/0!</v>
      </c>
    </row>
    <row r="239" spans="2:14" x14ac:dyDescent="0.2">
      <c r="B239" s="91" t="s">
        <v>197</v>
      </c>
      <c r="C239" s="72">
        <f>INDEX(InputData!G$12:G$2000,MATCH(B239,InputData!$B$12:$B$2000,0),1)</f>
        <v>0</v>
      </c>
      <c r="D239" s="71">
        <f>INDEX(InputData!D$12:D$2000,MATCH(B239,InputData!$B$12:$B$2000,0),1)</f>
        <v>0</v>
      </c>
      <c r="E239" s="74" t="e">
        <f>INDEX(InputData!D$12:D$2000,MATCH($B239,InputData!$B$12:$B$2000,0)+2+$J$8,1)</f>
        <v>#DIV/0!</v>
      </c>
      <c r="F239" s="74" t="e">
        <f>INDEX(InputData!E$12:E$2000,MATCH($B239,InputData!$B$12:$B$2000,0)+2+$J$8,1)</f>
        <v>#DIV/0!</v>
      </c>
      <c r="G239" s="74" t="e">
        <f>INDEX(InputData!F$12:F$2000,MATCH($B239,InputData!$B$12:$B$2000,0)+2+$J$8,1)</f>
        <v>#DIV/0!</v>
      </c>
      <c r="H239" s="74" t="e">
        <f>INDEX(InputData!G$12:G$2000,MATCH($B239,InputData!$B$12:$B$2000,0)+2+$J$8,1)</f>
        <v>#DIV/0!</v>
      </c>
      <c r="I239" s="74" t="e">
        <f>INDEX(InputData!H$12:H$2000,MATCH($B239,InputData!$B$12:$B$2000,0)+2+$J$8,1)</f>
        <v>#DIV/0!</v>
      </c>
      <c r="J239" s="74" t="e">
        <f>INDEX(InputData!I$12:I$2000,MATCH($B239,InputData!$B$12:$B$2000,0)+2+$J$8,1)</f>
        <v>#DIV/0!</v>
      </c>
      <c r="K239" s="74" t="e">
        <f>INDEX(InputData!J$12:J$2000,MATCH($B239,InputData!$B$12:$B$2000,0)+2+$J$8,1)</f>
        <v>#DIV/0!</v>
      </c>
      <c r="L239" s="74" t="e">
        <f>INDEX(InputData!K$12:K$2000,MATCH($B239,InputData!$B$12:$B$2000,0)+2+$J$8,1)</f>
        <v>#DIV/0!</v>
      </c>
      <c r="M239" s="74" t="e">
        <f>INDEX(InputData!L$12:L$2000,MATCH($B239,InputData!$B$12:$B$2000,0)+2+$J$8,1)</f>
        <v>#DIV/0!</v>
      </c>
      <c r="N239" s="74" t="e">
        <f>INDEX(InputData!M$12:M$2000,MATCH($B239,InputData!$B$12:$B$2000,0)+2+$J$8,1)</f>
        <v>#DIV/0!</v>
      </c>
    </row>
    <row r="240" spans="2:14" x14ac:dyDescent="0.2">
      <c r="B240" s="91" t="s">
        <v>201</v>
      </c>
      <c r="C240" s="72">
        <f>INDEX(InputData!G$12:G$2000,MATCH(B240,InputData!$B$12:$B$2000,0),1)</f>
        <v>0</v>
      </c>
      <c r="D240" s="71" t="str">
        <f>INDEX(InputData!D$12:D$2000,MATCH(B240,InputData!$B$12:$B$2000,0),1)</f>
        <v>JASO BC</v>
      </c>
      <c r="E240" s="74" t="e">
        <f>INDEX(InputData!D$12:D$2000,MATCH($B240,InputData!$B$12:$B$2000,0)+2+$J$8,1)</f>
        <v>#DIV/0!</v>
      </c>
      <c r="F240" s="74" t="e">
        <f>INDEX(InputData!E$12:E$2000,MATCH($B240,InputData!$B$12:$B$2000,0)+2+$J$8,1)</f>
        <v>#DIV/0!</v>
      </c>
      <c r="G240" s="74" t="e">
        <f>INDEX(InputData!F$12:F$2000,MATCH($B240,InputData!$B$12:$B$2000,0)+2+$J$8,1)</f>
        <v>#DIV/0!</v>
      </c>
      <c r="H240" s="74" t="e">
        <f>INDEX(InputData!G$12:G$2000,MATCH($B240,InputData!$B$12:$B$2000,0)+2+$J$8,1)</f>
        <v>#DIV/0!</v>
      </c>
      <c r="I240" s="74" t="e">
        <f>INDEX(InputData!H$12:H$2000,MATCH($B240,InputData!$B$12:$B$2000,0)+2+$J$8,1)</f>
        <v>#DIV/0!</v>
      </c>
      <c r="J240" s="74" t="e">
        <f>INDEX(InputData!I$12:I$2000,MATCH($B240,InputData!$B$12:$B$2000,0)+2+$J$8,1)</f>
        <v>#DIV/0!</v>
      </c>
      <c r="K240" s="74" t="e">
        <f>INDEX(InputData!J$12:J$2000,MATCH($B240,InputData!$B$12:$B$2000,0)+2+$J$8,1)</f>
        <v>#DIV/0!</v>
      </c>
      <c r="L240" s="74" t="e">
        <f>INDEX(InputData!K$12:K$2000,MATCH($B240,InputData!$B$12:$B$2000,0)+2+$J$8,1)</f>
        <v>#DIV/0!</v>
      </c>
      <c r="M240" s="74" t="e">
        <f>INDEX(InputData!L$12:L$2000,MATCH($B240,InputData!$B$12:$B$2000,0)+2+$J$8,1)</f>
        <v>#DIV/0!</v>
      </c>
      <c r="N240" s="74" t="e">
        <f>INDEX(InputData!M$12:M$2000,MATCH($B240,InputData!$B$12:$B$2000,0)+2+$J$8,1)</f>
        <v>#DIV/0!</v>
      </c>
    </row>
    <row r="241" spans="2:14" x14ac:dyDescent="0.2">
      <c r="B241" s="91" t="s">
        <v>243</v>
      </c>
      <c r="C241" s="72">
        <f>INDEX(InputData!G$12:G$2000,MATCH(B241,InputData!$B$12:$B$2000,0),1)</f>
        <v>0</v>
      </c>
      <c r="D241" s="71">
        <f>INDEX(InputData!D$12:D$2000,MATCH(B241,InputData!$B$12:$B$2000,0),1)</f>
        <v>0</v>
      </c>
      <c r="E241" s="74" t="e">
        <f>INDEX(InputData!D$12:D$2000,MATCH($B241,InputData!$B$12:$B$2000,0)+2+$J$8,1)</f>
        <v>#DIV/0!</v>
      </c>
      <c r="F241" s="74" t="e">
        <f>INDEX(InputData!E$12:E$2000,MATCH($B241,InputData!$B$12:$B$2000,0)+2+$J$8,1)</f>
        <v>#DIV/0!</v>
      </c>
      <c r="G241" s="74" t="e">
        <f>INDEX(InputData!F$12:F$2000,MATCH($B241,InputData!$B$12:$B$2000,0)+2+$J$8,1)</f>
        <v>#DIV/0!</v>
      </c>
      <c r="H241" s="74" t="e">
        <f>INDEX(InputData!G$12:G$2000,MATCH($B241,InputData!$B$12:$B$2000,0)+2+$J$8,1)</f>
        <v>#DIV/0!</v>
      </c>
      <c r="I241" s="74" t="e">
        <f>INDEX(InputData!H$12:H$2000,MATCH($B241,InputData!$B$12:$B$2000,0)+2+$J$8,1)</f>
        <v>#DIV/0!</v>
      </c>
      <c r="J241" s="74" t="e">
        <f>INDEX(InputData!I$12:I$2000,MATCH($B241,InputData!$B$12:$B$2000,0)+2+$J$8,1)</f>
        <v>#DIV/0!</v>
      </c>
      <c r="K241" s="74" t="e">
        <f>INDEX(InputData!J$12:J$2000,MATCH($B241,InputData!$B$12:$B$2000,0)+2+$J$8,1)</f>
        <v>#DIV/0!</v>
      </c>
      <c r="L241" s="74" t="e">
        <f>INDEX(InputData!K$12:K$2000,MATCH($B241,InputData!$B$12:$B$2000,0)+2+$J$8,1)</f>
        <v>#DIV/0!</v>
      </c>
      <c r="M241" s="74" t="e">
        <f>INDEX(InputData!L$12:L$2000,MATCH($B241,InputData!$B$12:$B$2000,0)+2+$J$8,1)</f>
        <v>#DIV/0!</v>
      </c>
      <c r="N241" s="74" t="e">
        <f>INDEX(InputData!M$12:M$2000,MATCH($B241,InputData!$B$12:$B$2000,0)+2+$J$8,1)</f>
        <v>#DIV/0!</v>
      </c>
    </row>
    <row r="242" spans="2:14" x14ac:dyDescent="0.2">
      <c r="B242" s="91" t="s">
        <v>205</v>
      </c>
      <c r="C242" s="72">
        <f>INDEX(InputData!G$12:G$2000,MATCH(B242,InputData!$B$12:$B$2000,0),1)</f>
        <v>0</v>
      </c>
      <c r="D242" s="71" t="str">
        <f>INDEX(InputData!D$12:D$2000,MATCH(B242,InputData!$B$12:$B$2000,0),1)</f>
        <v>JASO BC</v>
      </c>
      <c r="E242" s="74" t="e">
        <f>INDEX(InputData!D$12:D$2000,MATCH($B242,InputData!$B$12:$B$2000,0)+2+$J$8,1)</f>
        <v>#DIV/0!</v>
      </c>
      <c r="F242" s="74" t="e">
        <f>INDEX(InputData!E$12:E$2000,MATCH($B242,InputData!$B$12:$B$2000,0)+2+$J$8,1)</f>
        <v>#DIV/0!</v>
      </c>
      <c r="G242" s="74" t="e">
        <f>INDEX(InputData!F$12:F$2000,MATCH($B242,InputData!$B$12:$B$2000,0)+2+$J$8,1)</f>
        <v>#DIV/0!</v>
      </c>
      <c r="H242" s="74" t="e">
        <f>INDEX(InputData!G$12:G$2000,MATCH($B242,InputData!$B$12:$B$2000,0)+2+$J$8,1)</f>
        <v>#DIV/0!</v>
      </c>
      <c r="I242" s="74" t="e">
        <f>INDEX(InputData!H$12:H$2000,MATCH($B242,InputData!$B$12:$B$2000,0)+2+$J$8,1)</f>
        <v>#DIV/0!</v>
      </c>
      <c r="J242" s="74" t="e">
        <f>INDEX(InputData!I$12:I$2000,MATCH($B242,InputData!$B$12:$B$2000,0)+2+$J$8,1)</f>
        <v>#DIV/0!</v>
      </c>
      <c r="K242" s="74" t="e">
        <f>INDEX(InputData!J$12:J$2000,MATCH($B242,InputData!$B$12:$B$2000,0)+2+$J$8,1)</f>
        <v>#DIV/0!</v>
      </c>
      <c r="L242" s="74" t="e">
        <f>INDEX(InputData!K$12:K$2000,MATCH($B242,InputData!$B$12:$B$2000,0)+2+$J$8,1)</f>
        <v>#DIV/0!</v>
      </c>
      <c r="M242" s="74" t="e">
        <f>INDEX(InputData!L$12:L$2000,MATCH($B242,InputData!$B$12:$B$2000,0)+2+$J$8,1)</f>
        <v>#DIV/0!</v>
      </c>
      <c r="N242" s="74" t="e">
        <f>INDEX(InputData!M$12:M$2000,MATCH($B242,InputData!$B$12:$B$2000,0)+2+$J$8,1)</f>
        <v>#DIV/0!</v>
      </c>
    </row>
    <row r="243" spans="2:14" x14ac:dyDescent="0.2">
      <c r="B243" s="91" t="s">
        <v>209</v>
      </c>
      <c r="C243" s="72">
        <f>INDEX(InputData!G$12:G$2000,MATCH(B243,InputData!$B$12:$B$2000,0),1)</f>
        <v>0</v>
      </c>
      <c r="D243" s="71">
        <f>INDEX(InputData!D$12:D$2000,MATCH(B243,InputData!$B$12:$B$2000,0),1)</f>
        <v>0</v>
      </c>
      <c r="E243" s="74" t="e">
        <f>INDEX(InputData!D$12:D$2000,MATCH($B243,InputData!$B$12:$B$2000,0)+2+$J$8,1)</f>
        <v>#DIV/0!</v>
      </c>
      <c r="F243" s="74" t="e">
        <f>INDEX(InputData!E$12:E$2000,MATCH($B243,InputData!$B$12:$B$2000,0)+2+$J$8,1)</f>
        <v>#DIV/0!</v>
      </c>
      <c r="G243" s="74" t="e">
        <f>INDEX(InputData!F$12:F$2000,MATCH($B243,InputData!$B$12:$B$2000,0)+2+$J$8,1)</f>
        <v>#DIV/0!</v>
      </c>
      <c r="H243" s="74" t="e">
        <f>INDEX(InputData!G$12:G$2000,MATCH($B243,InputData!$B$12:$B$2000,0)+2+$J$8,1)</f>
        <v>#DIV/0!</v>
      </c>
      <c r="I243" s="74" t="e">
        <f>INDEX(InputData!H$12:H$2000,MATCH($B243,InputData!$B$12:$B$2000,0)+2+$J$8,1)</f>
        <v>#DIV/0!</v>
      </c>
      <c r="J243" s="74" t="e">
        <f>INDEX(InputData!I$12:I$2000,MATCH($B243,InputData!$B$12:$B$2000,0)+2+$J$8,1)</f>
        <v>#DIV/0!</v>
      </c>
      <c r="K243" s="74" t="e">
        <f>INDEX(InputData!J$12:J$2000,MATCH($B243,InputData!$B$12:$B$2000,0)+2+$J$8,1)</f>
        <v>#DIV/0!</v>
      </c>
      <c r="L243" s="74" t="e">
        <f>INDEX(InputData!K$12:K$2000,MATCH($B243,InputData!$B$12:$B$2000,0)+2+$J$8,1)</f>
        <v>#DIV/0!</v>
      </c>
      <c r="M243" s="74" t="e">
        <f>INDEX(InputData!L$12:L$2000,MATCH($B243,InputData!$B$12:$B$2000,0)+2+$J$8,1)</f>
        <v>#DIV/0!</v>
      </c>
      <c r="N243" s="74" t="e">
        <f>INDEX(InputData!M$12:M$2000,MATCH($B243,InputData!$B$12:$B$2000,0)+2+$J$8,1)</f>
        <v>#DIV/0!</v>
      </c>
    </row>
    <row r="244" spans="2:14" x14ac:dyDescent="0.2">
      <c r="B244" s="91" t="s">
        <v>213</v>
      </c>
      <c r="C244" s="72">
        <f>INDEX(InputData!G$12:G$2000,MATCH(B244,InputData!$B$12:$B$2000,0),1)</f>
        <v>0</v>
      </c>
      <c r="D244" s="71" t="str">
        <f>INDEX(InputData!D$12:D$2000,MATCH(B244,InputData!$B$12:$B$2000,0),1)</f>
        <v>JASO BC</v>
      </c>
      <c r="E244" s="74" t="e">
        <f>INDEX(InputData!D$12:D$2000,MATCH($B244,InputData!$B$12:$B$2000,0)+2+$J$8,1)</f>
        <v>#DIV/0!</v>
      </c>
      <c r="F244" s="74" t="e">
        <f>INDEX(InputData!E$12:E$2000,MATCH($B244,InputData!$B$12:$B$2000,0)+2+$J$8,1)</f>
        <v>#DIV/0!</v>
      </c>
      <c r="G244" s="74" t="e">
        <f>INDEX(InputData!F$12:F$2000,MATCH($B244,InputData!$B$12:$B$2000,0)+2+$J$8,1)</f>
        <v>#DIV/0!</v>
      </c>
      <c r="H244" s="74" t="e">
        <f>INDEX(InputData!G$12:G$2000,MATCH($B244,InputData!$B$12:$B$2000,0)+2+$J$8,1)</f>
        <v>#DIV/0!</v>
      </c>
      <c r="I244" s="74" t="e">
        <f>INDEX(InputData!H$12:H$2000,MATCH($B244,InputData!$B$12:$B$2000,0)+2+$J$8,1)</f>
        <v>#DIV/0!</v>
      </c>
      <c r="J244" s="74" t="e">
        <f>INDEX(InputData!I$12:I$2000,MATCH($B244,InputData!$B$12:$B$2000,0)+2+$J$8,1)</f>
        <v>#DIV/0!</v>
      </c>
      <c r="K244" s="74" t="e">
        <f>INDEX(InputData!J$12:J$2000,MATCH($B244,InputData!$B$12:$B$2000,0)+2+$J$8,1)</f>
        <v>#DIV/0!</v>
      </c>
      <c r="L244" s="74" t="e">
        <f>INDEX(InputData!K$12:K$2000,MATCH($B244,InputData!$B$12:$B$2000,0)+2+$J$8,1)</f>
        <v>#DIV/0!</v>
      </c>
      <c r="M244" s="74" t="e">
        <f>INDEX(InputData!L$12:L$2000,MATCH($B244,InputData!$B$12:$B$2000,0)+2+$J$8,1)</f>
        <v>#DIV/0!</v>
      </c>
      <c r="N244" s="74" t="e">
        <f>INDEX(InputData!M$12:M$2000,MATCH($B244,InputData!$B$12:$B$2000,0)+2+$J$8,1)</f>
        <v>#DIV/0!</v>
      </c>
    </row>
    <row r="245" spans="2:14" x14ac:dyDescent="0.2">
      <c r="B245" s="91" t="s">
        <v>219</v>
      </c>
      <c r="C245" s="72">
        <f>INDEX(InputData!G$12:G$2000,MATCH(B245,InputData!$B$12:$B$2000,0),1)</f>
        <v>0</v>
      </c>
      <c r="D245" s="71">
        <f>INDEX(InputData!D$12:D$2000,MATCH(B245,InputData!$B$12:$B$2000,0),1)</f>
        <v>0</v>
      </c>
      <c r="E245" s="74" t="e">
        <f>INDEX(InputData!D$12:D$2000,MATCH($B245,InputData!$B$12:$B$2000,0)+2+$J$8,1)</f>
        <v>#DIV/0!</v>
      </c>
      <c r="F245" s="74" t="e">
        <f>INDEX(InputData!E$12:E$2000,MATCH($B245,InputData!$B$12:$B$2000,0)+2+$J$8,1)</f>
        <v>#DIV/0!</v>
      </c>
      <c r="G245" s="74" t="e">
        <f>INDEX(InputData!F$12:F$2000,MATCH($B245,InputData!$B$12:$B$2000,0)+2+$J$8,1)</f>
        <v>#DIV/0!</v>
      </c>
      <c r="H245" s="74" t="e">
        <f>INDEX(InputData!G$12:G$2000,MATCH($B245,InputData!$B$12:$B$2000,0)+2+$J$8,1)</f>
        <v>#DIV/0!</v>
      </c>
      <c r="I245" s="74" t="e">
        <f>INDEX(InputData!H$12:H$2000,MATCH($B245,InputData!$B$12:$B$2000,0)+2+$J$8,1)</f>
        <v>#DIV/0!</v>
      </c>
      <c r="J245" s="74" t="e">
        <f>INDEX(InputData!I$12:I$2000,MATCH($B245,InputData!$B$12:$B$2000,0)+2+$J$8,1)</f>
        <v>#DIV/0!</v>
      </c>
      <c r="K245" s="74" t="e">
        <f>INDEX(InputData!J$12:J$2000,MATCH($B245,InputData!$B$12:$B$2000,0)+2+$J$8,1)</f>
        <v>#DIV/0!</v>
      </c>
      <c r="L245" s="74" t="e">
        <f>INDEX(InputData!K$12:K$2000,MATCH($B245,InputData!$B$12:$B$2000,0)+2+$J$8,1)</f>
        <v>#DIV/0!</v>
      </c>
      <c r="M245" s="74" t="e">
        <f>INDEX(InputData!L$12:L$2000,MATCH($B245,InputData!$B$12:$B$2000,0)+2+$J$8,1)</f>
        <v>#DIV/0!</v>
      </c>
      <c r="N245" s="74" t="e">
        <f>INDEX(InputData!M$12:M$2000,MATCH($B245,InputData!$B$12:$B$2000,0)+2+$J$8,1)</f>
        <v>#DIV/0!</v>
      </c>
    </row>
    <row r="246" spans="2:14" x14ac:dyDescent="0.2">
      <c r="B246" s="91" t="s">
        <v>217</v>
      </c>
      <c r="C246" s="72">
        <f>INDEX(InputData!G$12:G$2000,MATCH(B246,InputData!$B$12:$B$2000,0),1)</f>
        <v>0</v>
      </c>
      <c r="D246" s="71" t="str">
        <f>INDEX(InputData!D$12:D$2000,MATCH(B246,InputData!$B$12:$B$2000,0),1)</f>
        <v>JASO BC</v>
      </c>
      <c r="E246" s="74" t="e">
        <f>INDEX(InputData!D$12:D$2000,MATCH($B246,InputData!$B$12:$B$2000,0)+2+$J$8,1)</f>
        <v>#DIV/0!</v>
      </c>
      <c r="F246" s="74" t="e">
        <f>INDEX(InputData!E$12:E$2000,MATCH($B246,InputData!$B$12:$B$2000,0)+2+$J$8,1)</f>
        <v>#DIV/0!</v>
      </c>
      <c r="G246" s="74" t="e">
        <f>INDEX(InputData!F$12:F$2000,MATCH($B246,InputData!$B$12:$B$2000,0)+2+$J$8,1)</f>
        <v>#DIV/0!</v>
      </c>
      <c r="H246" s="74" t="e">
        <f>INDEX(InputData!G$12:G$2000,MATCH($B246,InputData!$B$12:$B$2000,0)+2+$J$8,1)</f>
        <v>#DIV/0!</v>
      </c>
      <c r="I246" s="74" t="e">
        <f>INDEX(InputData!H$12:H$2000,MATCH($B246,InputData!$B$12:$B$2000,0)+2+$J$8,1)</f>
        <v>#DIV/0!</v>
      </c>
      <c r="J246" s="74" t="e">
        <f>INDEX(InputData!I$12:I$2000,MATCH($B246,InputData!$B$12:$B$2000,0)+2+$J$8,1)</f>
        <v>#DIV/0!</v>
      </c>
      <c r="K246" s="74" t="e">
        <f>INDEX(InputData!J$12:J$2000,MATCH($B246,InputData!$B$12:$B$2000,0)+2+$J$8,1)</f>
        <v>#DIV/0!</v>
      </c>
      <c r="L246" s="74" t="e">
        <f>INDEX(InputData!K$12:K$2000,MATCH($B246,InputData!$B$12:$B$2000,0)+2+$J$8,1)</f>
        <v>#DIV/0!</v>
      </c>
      <c r="M246" s="74" t="e">
        <f>INDEX(InputData!L$12:L$2000,MATCH($B246,InputData!$B$12:$B$2000,0)+2+$J$8,1)</f>
        <v>#DIV/0!</v>
      </c>
      <c r="N246" s="74" t="e">
        <f>INDEX(InputData!M$12:M$2000,MATCH($B246,InputData!$B$12:$B$2000,0)+2+$J$8,1)</f>
        <v>#DIV/0!</v>
      </c>
    </row>
    <row r="247" spans="2:14" x14ac:dyDescent="0.2">
      <c r="B247" s="91" t="s">
        <v>225</v>
      </c>
      <c r="C247" s="72">
        <f>INDEX(InputData!G$12:G$2000,MATCH(B247,InputData!$B$12:$B$2000,0),1)</f>
        <v>0</v>
      </c>
      <c r="D247" s="71">
        <f>INDEX(InputData!D$12:D$2000,MATCH(B247,InputData!$B$12:$B$2000,0),1)</f>
        <v>0</v>
      </c>
      <c r="E247" s="74" t="e">
        <f>INDEX(InputData!D$12:D$2000,MATCH($B247,InputData!$B$12:$B$2000,0)+2+$J$8,1)</f>
        <v>#DIV/0!</v>
      </c>
      <c r="F247" s="74" t="e">
        <f>INDEX(InputData!E$12:E$2000,MATCH($B247,InputData!$B$12:$B$2000,0)+2+$J$8,1)</f>
        <v>#DIV/0!</v>
      </c>
      <c r="G247" s="74" t="e">
        <f>INDEX(InputData!F$12:F$2000,MATCH($B247,InputData!$B$12:$B$2000,0)+2+$J$8,1)</f>
        <v>#DIV/0!</v>
      </c>
      <c r="H247" s="74" t="e">
        <f>INDEX(InputData!G$12:G$2000,MATCH($B247,InputData!$B$12:$B$2000,0)+2+$J$8,1)</f>
        <v>#DIV/0!</v>
      </c>
      <c r="I247" s="74" t="e">
        <f>INDEX(InputData!H$12:H$2000,MATCH($B247,InputData!$B$12:$B$2000,0)+2+$J$8,1)</f>
        <v>#DIV/0!</v>
      </c>
      <c r="J247" s="74" t="e">
        <f>INDEX(InputData!I$12:I$2000,MATCH($B247,InputData!$B$12:$B$2000,0)+2+$J$8,1)</f>
        <v>#DIV/0!</v>
      </c>
      <c r="K247" s="74" t="e">
        <f>INDEX(InputData!J$12:J$2000,MATCH($B247,InputData!$B$12:$B$2000,0)+2+$J$8,1)</f>
        <v>#DIV/0!</v>
      </c>
      <c r="L247" s="74" t="e">
        <f>INDEX(InputData!K$12:K$2000,MATCH($B247,InputData!$B$12:$B$2000,0)+2+$J$8,1)</f>
        <v>#DIV/0!</v>
      </c>
      <c r="M247" s="74" t="e">
        <f>INDEX(InputData!L$12:L$2000,MATCH($B247,InputData!$B$12:$B$2000,0)+2+$J$8,1)</f>
        <v>#DIV/0!</v>
      </c>
      <c r="N247" s="74" t="e">
        <f>INDEX(InputData!M$12:M$2000,MATCH($B247,InputData!$B$12:$B$2000,0)+2+$J$8,1)</f>
        <v>#DIV/0!</v>
      </c>
    </row>
    <row r="248" spans="2:14" x14ac:dyDescent="0.2">
      <c r="B248" s="91" t="s">
        <v>229</v>
      </c>
      <c r="C248" s="72">
        <f>INDEX(InputData!G$12:G$2000,MATCH(B248,InputData!$B$12:$B$2000,0),1)</f>
        <v>0</v>
      </c>
      <c r="D248" s="71" t="str">
        <f>INDEX(InputData!D$12:D$2000,MATCH(B248,InputData!$B$12:$B$2000,0),1)</f>
        <v>JASO BC</v>
      </c>
      <c r="E248" s="74" t="e">
        <f>INDEX(InputData!D$12:D$2000,MATCH($B248,InputData!$B$12:$B$2000,0)+2+$J$8,1)</f>
        <v>#DIV/0!</v>
      </c>
      <c r="F248" s="74" t="e">
        <f>INDEX(InputData!E$12:E$2000,MATCH($B248,InputData!$B$12:$B$2000,0)+2+$J$8,1)</f>
        <v>#DIV/0!</v>
      </c>
      <c r="G248" s="74" t="e">
        <f>INDEX(InputData!F$12:F$2000,MATCH($B248,InputData!$B$12:$B$2000,0)+2+$J$8,1)</f>
        <v>#DIV/0!</v>
      </c>
      <c r="H248" s="74" t="e">
        <f>INDEX(InputData!G$12:G$2000,MATCH($B248,InputData!$B$12:$B$2000,0)+2+$J$8,1)</f>
        <v>#DIV/0!</v>
      </c>
      <c r="I248" s="74" t="e">
        <f>INDEX(InputData!H$12:H$2000,MATCH($B248,InputData!$B$12:$B$2000,0)+2+$J$8,1)</f>
        <v>#DIV/0!</v>
      </c>
      <c r="J248" s="74" t="e">
        <f>INDEX(InputData!I$12:I$2000,MATCH($B248,InputData!$B$12:$B$2000,0)+2+$J$8,1)</f>
        <v>#DIV/0!</v>
      </c>
      <c r="K248" s="74" t="e">
        <f>INDEX(InputData!J$12:J$2000,MATCH($B248,InputData!$B$12:$B$2000,0)+2+$J$8,1)</f>
        <v>#DIV/0!</v>
      </c>
      <c r="L248" s="74" t="e">
        <f>INDEX(InputData!K$12:K$2000,MATCH($B248,InputData!$B$12:$B$2000,0)+2+$J$8,1)</f>
        <v>#DIV/0!</v>
      </c>
      <c r="M248" s="74" t="e">
        <f>INDEX(InputData!L$12:L$2000,MATCH($B248,InputData!$B$12:$B$2000,0)+2+$J$8,1)</f>
        <v>#DIV/0!</v>
      </c>
      <c r="N248" s="74" t="e">
        <f>INDEX(InputData!M$12:M$2000,MATCH($B248,InputData!$B$12:$B$2000,0)+2+$J$8,1)</f>
        <v>#DIV/0!</v>
      </c>
    </row>
    <row r="249" spans="2:14" x14ac:dyDescent="0.2">
      <c r="B249" s="91" t="s">
        <v>233</v>
      </c>
      <c r="C249" s="72">
        <f>INDEX(InputData!G$12:G$2000,MATCH(B249,InputData!$B$12:$B$2000,0),1)</f>
        <v>0</v>
      </c>
      <c r="D249" s="71">
        <f>INDEX(InputData!D$12:D$2000,MATCH(B249,InputData!$B$12:$B$2000,0),1)</f>
        <v>0</v>
      </c>
      <c r="E249" s="74" t="e">
        <f>INDEX(InputData!D$12:D$2000,MATCH($B249,InputData!$B$12:$B$2000,0)+2+$J$8,1)</f>
        <v>#DIV/0!</v>
      </c>
      <c r="F249" s="74" t="e">
        <f>INDEX(InputData!E$12:E$2000,MATCH($B249,InputData!$B$12:$B$2000,0)+2+$J$8,1)</f>
        <v>#DIV/0!</v>
      </c>
      <c r="G249" s="74" t="e">
        <f>INDEX(InputData!F$12:F$2000,MATCH($B249,InputData!$B$12:$B$2000,0)+2+$J$8,1)</f>
        <v>#DIV/0!</v>
      </c>
      <c r="H249" s="74" t="e">
        <f>INDEX(InputData!G$12:G$2000,MATCH($B249,InputData!$B$12:$B$2000,0)+2+$J$8,1)</f>
        <v>#DIV/0!</v>
      </c>
      <c r="I249" s="74" t="e">
        <f>INDEX(InputData!H$12:H$2000,MATCH($B249,InputData!$B$12:$B$2000,0)+2+$J$8,1)</f>
        <v>#DIV/0!</v>
      </c>
      <c r="J249" s="74" t="e">
        <f>INDEX(InputData!I$12:I$2000,MATCH($B249,InputData!$B$12:$B$2000,0)+2+$J$8,1)</f>
        <v>#DIV/0!</v>
      </c>
      <c r="K249" s="74" t="e">
        <f>INDEX(InputData!J$12:J$2000,MATCH($B249,InputData!$B$12:$B$2000,0)+2+$J$8,1)</f>
        <v>#DIV/0!</v>
      </c>
      <c r="L249" s="74" t="e">
        <f>INDEX(InputData!K$12:K$2000,MATCH($B249,InputData!$B$12:$B$2000,0)+2+$J$8,1)</f>
        <v>#DIV/0!</v>
      </c>
      <c r="M249" s="74" t="e">
        <f>INDEX(InputData!L$12:L$2000,MATCH($B249,InputData!$B$12:$B$2000,0)+2+$J$8,1)</f>
        <v>#DIV/0!</v>
      </c>
      <c r="N249" s="74" t="e">
        <f>INDEX(InputData!M$12:M$2000,MATCH($B249,InputData!$B$12:$B$2000,0)+2+$J$8,1)</f>
        <v>#DIV/0!</v>
      </c>
    </row>
    <row r="250" spans="2:14" x14ac:dyDescent="0.2">
      <c r="B250" s="91" t="s">
        <v>237</v>
      </c>
      <c r="C250" s="72">
        <f>INDEX(InputData!G$12:G$2000,MATCH(B250,InputData!$B$12:$B$2000,0),1)</f>
        <v>0</v>
      </c>
      <c r="D250" s="71" t="str">
        <f>INDEX(InputData!D$12:D$2000,MATCH(B250,InputData!$B$12:$B$2000,0),1)</f>
        <v>JASO BC</v>
      </c>
      <c r="E250" s="74" t="e">
        <f>INDEX(InputData!D$12:D$2000,MATCH($B250,InputData!$B$12:$B$2000,0)+2+$J$8,1)</f>
        <v>#DIV/0!</v>
      </c>
      <c r="F250" s="74" t="e">
        <f>INDEX(InputData!E$12:E$2000,MATCH($B250,InputData!$B$12:$B$2000,0)+2+$J$8,1)</f>
        <v>#DIV/0!</v>
      </c>
      <c r="G250" s="74" t="e">
        <f>INDEX(InputData!F$12:F$2000,MATCH($B250,InputData!$B$12:$B$2000,0)+2+$J$8,1)</f>
        <v>#DIV/0!</v>
      </c>
      <c r="H250" s="74" t="e">
        <f>INDEX(InputData!G$12:G$2000,MATCH($B250,InputData!$B$12:$B$2000,0)+2+$J$8,1)</f>
        <v>#DIV/0!</v>
      </c>
      <c r="I250" s="74" t="e">
        <f>INDEX(InputData!H$12:H$2000,MATCH($B250,InputData!$B$12:$B$2000,0)+2+$J$8,1)</f>
        <v>#DIV/0!</v>
      </c>
      <c r="J250" s="74" t="e">
        <f>INDEX(InputData!I$12:I$2000,MATCH($B250,InputData!$B$12:$B$2000,0)+2+$J$8,1)</f>
        <v>#DIV/0!</v>
      </c>
      <c r="K250" s="74" t="e">
        <f>INDEX(InputData!J$12:J$2000,MATCH($B250,InputData!$B$12:$B$2000,0)+2+$J$8,1)</f>
        <v>#DIV/0!</v>
      </c>
      <c r="L250" s="74" t="e">
        <f>INDEX(InputData!K$12:K$2000,MATCH($B250,InputData!$B$12:$B$2000,0)+2+$J$8,1)</f>
        <v>#DIV/0!</v>
      </c>
      <c r="M250" s="74" t="e">
        <f>INDEX(InputData!L$12:L$2000,MATCH($B250,InputData!$B$12:$B$2000,0)+2+$J$8,1)</f>
        <v>#DIV/0!</v>
      </c>
      <c r="N250" s="74" t="e">
        <f>INDEX(InputData!M$12:M$2000,MATCH($B250,InputData!$B$12:$B$2000,0)+2+$J$8,1)</f>
        <v>#DIV/0!</v>
      </c>
    </row>
    <row r="251" spans="2:14" x14ac:dyDescent="0.2">
      <c r="B251" s="91" t="s">
        <v>241</v>
      </c>
      <c r="C251" s="72">
        <f>INDEX(InputData!G$12:G$2000,MATCH(B251,InputData!$B$12:$B$2000,0),1)</f>
        <v>0</v>
      </c>
      <c r="D251" s="71">
        <f>INDEX(InputData!D$12:D$2000,MATCH(B251,InputData!$B$12:$B$2000,0),1)</f>
        <v>0</v>
      </c>
      <c r="E251" s="74" t="e">
        <f>INDEX(InputData!D$12:D$2000,MATCH($B251,InputData!$B$12:$B$2000,0)+2+$J$8,1)</f>
        <v>#DIV/0!</v>
      </c>
      <c r="F251" s="74" t="e">
        <f>INDEX(InputData!E$12:E$2000,MATCH($B251,InputData!$B$12:$B$2000,0)+2+$J$8,1)</f>
        <v>#DIV/0!</v>
      </c>
      <c r="G251" s="74" t="e">
        <f>INDEX(InputData!F$12:F$2000,MATCH($B251,InputData!$B$12:$B$2000,0)+2+$J$8,1)</f>
        <v>#DIV/0!</v>
      </c>
      <c r="H251" s="74" t="e">
        <f>INDEX(InputData!G$12:G$2000,MATCH($B251,InputData!$B$12:$B$2000,0)+2+$J$8,1)</f>
        <v>#DIV/0!</v>
      </c>
      <c r="I251" s="74" t="e">
        <f>INDEX(InputData!H$12:H$2000,MATCH($B251,InputData!$B$12:$B$2000,0)+2+$J$8,1)</f>
        <v>#DIV/0!</v>
      </c>
      <c r="J251" s="74" t="e">
        <f>INDEX(InputData!I$12:I$2000,MATCH($B251,InputData!$B$12:$B$2000,0)+2+$J$8,1)</f>
        <v>#DIV/0!</v>
      </c>
      <c r="K251" s="74" t="e">
        <f>INDEX(InputData!J$12:J$2000,MATCH($B251,InputData!$B$12:$B$2000,0)+2+$J$8,1)</f>
        <v>#DIV/0!</v>
      </c>
      <c r="L251" s="74" t="e">
        <f>INDEX(InputData!K$12:K$2000,MATCH($B251,InputData!$B$12:$B$2000,0)+2+$J$8,1)</f>
        <v>#DIV/0!</v>
      </c>
      <c r="M251" s="74" t="e">
        <f>INDEX(InputData!L$12:L$2000,MATCH($B251,InputData!$B$12:$B$2000,0)+2+$J$8,1)</f>
        <v>#DIV/0!</v>
      </c>
      <c r="N251" s="74" t="e">
        <f>INDEX(InputData!M$12:M$2000,MATCH($B251,InputData!$B$12:$B$2000,0)+2+$J$8,1)</f>
        <v>#DIV/0!</v>
      </c>
    </row>
    <row r="252" spans="2:14" x14ac:dyDescent="0.2">
      <c r="B252" s="91" t="s">
        <v>330</v>
      </c>
      <c r="C252" s="72">
        <f>INDEX(InputData!G$12:G$2000,MATCH(B252,InputData!$B$12:$B$2000,0),1)</f>
        <v>0</v>
      </c>
      <c r="D252" s="71" t="str">
        <f>INDEX(InputData!D$12:D$2000,MATCH(B252,InputData!$B$12:$B$2000,0),1)</f>
        <v>JASO BC</v>
      </c>
      <c r="E252" s="74" t="e">
        <f>INDEX(InputData!D$12:D$2000,MATCH($B252,InputData!$B$12:$B$2000,0)+2+$J$8,1)</f>
        <v>#DIV/0!</v>
      </c>
      <c r="F252" s="74" t="e">
        <f>INDEX(InputData!E$12:E$2000,MATCH($B252,InputData!$B$12:$B$2000,0)+2+$J$8,1)</f>
        <v>#DIV/0!</v>
      </c>
      <c r="G252" s="74" t="e">
        <f>INDEX(InputData!F$12:F$2000,MATCH($B252,InputData!$B$12:$B$2000,0)+2+$J$8,1)</f>
        <v>#DIV/0!</v>
      </c>
      <c r="H252" s="74" t="e">
        <f>INDEX(InputData!G$12:G$2000,MATCH($B252,InputData!$B$12:$B$2000,0)+2+$J$8,1)</f>
        <v>#DIV/0!</v>
      </c>
      <c r="I252" s="74" t="e">
        <f>INDEX(InputData!H$12:H$2000,MATCH($B252,InputData!$B$12:$B$2000,0)+2+$J$8,1)</f>
        <v>#DIV/0!</v>
      </c>
      <c r="J252" s="74" t="e">
        <f>INDEX(InputData!I$12:I$2000,MATCH($B252,InputData!$B$12:$B$2000,0)+2+$J$8,1)</f>
        <v>#DIV/0!</v>
      </c>
      <c r="K252" s="74" t="e">
        <f>INDEX(InputData!J$12:J$2000,MATCH($B252,InputData!$B$12:$B$2000,0)+2+$J$8,1)</f>
        <v>#DIV/0!</v>
      </c>
      <c r="L252" s="74" t="e">
        <f>INDEX(InputData!K$12:K$2000,MATCH($B252,InputData!$B$12:$B$2000,0)+2+$J$8,1)</f>
        <v>#DIV/0!</v>
      </c>
      <c r="M252" s="74" t="e">
        <f>INDEX(InputData!L$12:L$2000,MATCH($B252,InputData!$B$12:$B$2000,0)+2+$J$8,1)</f>
        <v>#DIV/0!</v>
      </c>
      <c r="N252" s="74" t="e">
        <f>INDEX(InputData!M$12:M$2000,MATCH($B252,InputData!$B$12:$B$2000,0)+2+$J$8,1)</f>
        <v>#DIV/0!</v>
      </c>
    </row>
    <row r="253" spans="2:14" x14ac:dyDescent="0.2">
      <c r="B253" s="91" t="s">
        <v>331</v>
      </c>
      <c r="C253" s="72">
        <f>INDEX(InputData!G$12:G$2000,MATCH(B253,InputData!$B$12:$B$2000,0),1)</f>
        <v>0</v>
      </c>
      <c r="D253" s="71">
        <f>INDEX(InputData!D$12:D$2000,MATCH(B253,InputData!$B$12:$B$2000,0),1)</f>
        <v>0</v>
      </c>
      <c r="E253" s="74" t="e">
        <f>INDEX(InputData!D$12:D$2000,MATCH($B253,InputData!$B$12:$B$2000,0)+2+$J$8,1)</f>
        <v>#DIV/0!</v>
      </c>
      <c r="F253" s="74" t="e">
        <f>INDEX(InputData!E$12:E$2000,MATCH($B253,InputData!$B$12:$B$2000,0)+2+$J$8,1)</f>
        <v>#DIV/0!</v>
      </c>
      <c r="G253" s="74" t="e">
        <f>INDEX(InputData!F$12:F$2000,MATCH($B253,InputData!$B$12:$B$2000,0)+2+$J$8,1)</f>
        <v>#DIV/0!</v>
      </c>
      <c r="H253" s="74" t="e">
        <f>INDEX(InputData!G$12:G$2000,MATCH($B253,InputData!$B$12:$B$2000,0)+2+$J$8,1)</f>
        <v>#DIV/0!</v>
      </c>
      <c r="I253" s="74" t="e">
        <f>INDEX(InputData!H$12:H$2000,MATCH($B253,InputData!$B$12:$B$2000,0)+2+$J$8,1)</f>
        <v>#DIV/0!</v>
      </c>
      <c r="J253" s="74" t="e">
        <f>INDEX(InputData!I$12:I$2000,MATCH($B253,InputData!$B$12:$B$2000,0)+2+$J$8,1)</f>
        <v>#DIV/0!</v>
      </c>
      <c r="K253" s="74" t="e">
        <f>INDEX(InputData!J$12:J$2000,MATCH($B253,InputData!$B$12:$B$2000,0)+2+$J$8,1)</f>
        <v>#DIV/0!</v>
      </c>
      <c r="L253" s="74" t="e">
        <f>INDEX(InputData!K$12:K$2000,MATCH($B253,InputData!$B$12:$B$2000,0)+2+$J$8,1)</f>
        <v>#DIV/0!</v>
      </c>
      <c r="M253" s="74" t="e">
        <f>INDEX(InputData!L$12:L$2000,MATCH($B253,InputData!$B$12:$B$2000,0)+2+$J$8,1)</f>
        <v>#DIV/0!</v>
      </c>
      <c r="N253" s="74" t="e">
        <f>INDEX(InputData!M$12:M$2000,MATCH($B253,InputData!$B$12:$B$2000,0)+2+$J$8,1)</f>
        <v>#DIV/0!</v>
      </c>
    </row>
    <row r="254" spans="2:14" x14ac:dyDescent="0.2">
      <c r="B254" s="91" t="s">
        <v>332</v>
      </c>
      <c r="C254" s="72">
        <f>INDEX(InputData!G$12:G$2000,MATCH(B254,InputData!$B$12:$B$2000,0),1)</f>
        <v>0</v>
      </c>
      <c r="D254" s="71" t="str">
        <f>INDEX(InputData!D$12:D$2000,MATCH(B254,InputData!$B$12:$B$2000,0),1)</f>
        <v>JASO BC</v>
      </c>
      <c r="E254" s="74" t="e">
        <f>INDEX(InputData!D$12:D$2000,MATCH($B254,InputData!$B$12:$B$2000,0)+2+$J$8,1)</f>
        <v>#DIV/0!</v>
      </c>
      <c r="F254" s="74" t="e">
        <f>INDEX(InputData!E$12:E$2000,MATCH($B254,InputData!$B$12:$B$2000,0)+2+$J$8,1)</f>
        <v>#DIV/0!</v>
      </c>
      <c r="G254" s="74" t="e">
        <f>INDEX(InputData!F$12:F$2000,MATCH($B254,InputData!$B$12:$B$2000,0)+2+$J$8,1)</f>
        <v>#DIV/0!</v>
      </c>
      <c r="H254" s="74" t="e">
        <f>INDEX(InputData!G$12:G$2000,MATCH($B254,InputData!$B$12:$B$2000,0)+2+$J$8,1)</f>
        <v>#DIV/0!</v>
      </c>
      <c r="I254" s="74" t="e">
        <f>INDEX(InputData!H$12:H$2000,MATCH($B254,InputData!$B$12:$B$2000,0)+2+$J$8,1)</f>
        <v>#DIV/0!</v>
      </c>
      <c r="J254" s="74" t="e">
        <f>INDEX(InputData!I$12:I$2000,MATCH($B254,InputData!$B$12:$B$2000,0)+2+$J$8,1)</f>
        <v>#DIV/0!</v>
      </c>
      <c r="K254" s="74" t="e">
        <f>INDEX(InputData!J$12:J$2000,MATCH($B254,InputData!$B$12:$B$2000,0)+2+$J$8,1)</f>
        <v>#DIV/0!</v>
      </c>
      <c r="L254" s="74" t="e">
        <f>INDEX(InputData!K$12:K$2000,MATCH($B254,InputData!$B$12:$B$2000,0)+2+$J$8,1)</f>
        <v>#DIV/0!</v>
      </c>
      <c r="M254" s="74" t="e">
        <f>INDEX(InputData!L$12:L$2000,MATCH($B254,InputData!$B$12:$B$2000,0)+2+$J$8,1)</f>
        <v>#DIV/0!</v>
      </c>
      <c r="N254" s="74" t="e">
        <f>INDEX(InputData!M$12:M$2000,MATCH($B254,InputData!$B$12:$B$2000,0)+2+$J$8,1)</f>
        <v>#DIV/0!</v>
      </c>
    </row>
    <row r="255" spans="2:14" x14ac:dyDescent="0.2">
      <c r="B255" s="91" t="s">
        <v>333</v>
      </c>
      <c r="C255" s="72">
        <f>INDEX(InputData!G$12:G$2000,MATCH(B255,InputData!$B$12:$B$2000,0),1)</f>
        <v>0</v>
      </c>
      <c r="D255" s="71">
        <f>INDEX(InputData!D$12:D$2000,MATCH(B255,InputData!$B$12:$B$2000,0),1)</f>
        <v>0</v>
      </c>
      <c r="E255" s="74" t="e">
        <f>INDEX(InputData!D$12:D$2000,MATCH($B255,InputData!$B$12:$B$2000,0)+2+$J$8,1)</f>
        <v>#DIV/0!</v>
      </c>
      <c r="F255" s="74" t="e">
        <f>INDEX(InputData!E$12:E$2000,MATCH($B255,InputData!$B$12:$B$2000,0)+2+$J$8,1)</f>
        <v>#DIV/0!</v>
      </c>
      <c r="G255" s="74" t="e">
        <f>INDEX(InputData!F$12:F$2000,MATCH($B255,InputData!$B$12:$B$2000,0)+2+$J$8,1)</f>
        <v>#DIV/0!</v>
      </c>
      <c r="H255" s="74" t="e">
        <f>INDEX(InputData!G$12:G$2000,MATCH($B255,InputData!$B$12:$B$2000,0)+2+$J$8,1)</f>
        <v>#DIV/0!</v>
      </c>
      <c r="I255" s="74" t="e">
        <f>INDEX(InputData!H$12:H$2000,MATCH($B255,InputData!$B$12:$B$2000,0)+2+$J$8,1)</f>
        <v>#DIV/0!</v>
      </c>
      <c r="J255" s="74" t="e">
        <f>INDEX(InputData!I$12:I$2000,MATCH($B255,InputData!$B$12:$B$2000,0)+2+$J$8,1)</f>
        <v>#DIV/0!</v>
      </c>
      <c r="K255" s="74" t="e">
        <f>INDEX(InputData!J$12:J$2000,MATCH($B255,InputData!$B$12:$B$2000,0)+2+$J$8,1)</f>
        <v>#DIV/0!</v>
      </c>
      <c r="L255" s="74" t="e">
        <f>INDEX(InputData!K$12:K$2000,MATCH($B255,InputData!$B$12:$B$2000,0)+2+$J$8,1)</f>
        <v>#DIV/0!</v>
      </c>
      <c r="M255" s="74" t="e">
        <f>INDEX(InputData!L$12:L$2000,MATCH($B255,InputData!$B$12:$B$2000,0)+2+$J$8,1)</f>
        <v>#DIV/0!</v>
      </c>
      <c r="N255" s="74" t="e">
        <f>INDEX(InputData!M$12:M$2000,MATCH($B255,InputData!$B$12:$B$2000,0)+2+$J$8,1)</f>
        <v>#DIV/0!</v>
      </c>
    </row>
    <row r="256" spans="2:14" x14ac:dyDescent="0.2">
      <c r="B256" s="91" t="s">
        <v>334</v>
      </c>
      <c r="C256" s="72">
        <f>INDEX(InputData!G$12:G$2000,MATCH(B256,InputData!$B$12:$B$2000,0),1)</f>
        <v>0</v>
      </c>
      <c r="D256" s="71" t="str">
        <f>INDEX(InputData!D$12:D$2000,MATCH(B256,InputData!$B$12:$B$2000,0),1)</f>
        <v>JASO BC</v>
      </c>
      <c r="E256" s="74" t="e">
        <f>INDEX(InputData!D$12:D$2000,MATCH($B256,InputData!$B$12:$B$2000,0)+2+$J$8,1)</f>
        <v>#DIV/0!</v>
      </c>
      <c r="F256" s="74" t="e">
        <f>INDEX(InputData!E$12:E$2000,MATCH($B256,InputData!$B$12:$B$2000,0)+2+$J$8,1)</f>
        <v>#DIV/0!</v>
      </c>
      <c r="G256" s="74" t="e">
        <f>INDEX(InputData!F$12:F$2000,MATCH($B256,InputData!$B$12:$B$2000,0)+2+$J$8,1)</f>
        <v>#DIV/0!</v>
      </c>
      <c r="H256" s="74" t="e">
        <f>INDEX(InputData!G$12:G$2000,MATCH($B256,InputData!$B$12:$B$2000,0)+2+$J$8,1)</f>
        <v>#DIV/0!</v>
      </c>
      <c r="I256" s="74" t="e">
        <f>INDEX(InputData!H$12:H$2000,MATCH($B256,InputData!$B$12:$B$2000,0)+2+$J$8,1)</f>
        <v>#DIV/0!</v>
      </c>
      <c r="J256" s="74" t="e">
        <f>INDEX(InputData!I$12:I$2000,MATCH($B256,InputData!$B$12:$B$2000,0)+2+$J$8,1)</f>
        <v>#DIV/0!</v>
      </c>
      <c r="K256" s="74" t="e">
        <f>INDEX(InputData!J$12:J$2000,MATCH($B256,InputData!$B$12:$B$2000,0)+2+$J$8,1)</f>
        <v>#DIV/0!</v>
      </c>
      <c r="L256" s="74" t="e">
        <f>INDEX(InputData!K$12:K$2000,MATCH($B256,InputData!$B$12:$B$2000,0)+2+$J$8,1)</f>
        <v>#DIV/0!</v>
      </c>
      <c r="M256" s="74" t="e">
        <f>INDEX(InputData!L$12:L$2000,MATCH($B256,InputData!$B$12:$B$2000,0)+2+$J$8,1)</f>
        <v>#DIV/0!</v>
      </c>
      <c r="N256" s="74" t="e">
        <f>INDEX(InputData!M$12:M$2000,MATCH($B256,InputData!$B$12:$B$2000,0)+2+$J$8,1)</f>
        <v>#DIV/0!</v>
      </c>
    </row>
    <row r="257" spans="2:14" x14ac:dyDescent="0.2">
      <c r="B257" s="91" t="s">
        <v>335</v>
      </c>
      <c r="C257" s="72">
        <f>INDEX(InputData!G$12:G$2000,MATCH(B257,InputData!$B$12:$B$2000,0),1)</f>
        <v>0</v>
      </c>
      <c r="D257" s="71">
        <f>INDEX(InputData!D$12:D$2000,MATCH(B257,InputData!$B$12:$B$2000,0),1)</f>
        <v>0</v>
      </c>
      <c r="E257" s="74" t="e">
        <f>INDEX(InputData!D$12:D$2000,MATCH($B257,InputData!$B$12:$B$2000,0)+2+$J$8,1)</f>
        <v>#DIV/0!</v>
      </c>
      <c r="F257" s="74" t="e">
        <f>INDEX(InputData!E$12:E$2000,MATCH($B257,InputData!$B$12:$B$2000,0)+2+$J$8,1)</f>
        <v>#DIV/0!</v>
      </c>
      <c r="G257" s="74" t="e">
        <f>INDEX(InputData!F$12:F$2000,MATCH($B257,InputData!$B$12:$B$2000,0)+2+$J$8,1)</f>
        <v>#DIV/0!</v>
      </c>
      <c r="H257" s="74" t="e">
        <f>INDEX(InputData!G$12:G$2000,MATCH($B257,InputData!$B$12:$B$2000,0)+2+$J$8,1)</f>
        <v>#DIV/0!</v>
      </c>
      <c r="I257" s="74" t="e">
        <f>INDEX(InputData!H$12:H$2000,MATCH($B257,InputData!$B$12:$B$2000,0)+2+$J$8,1)</f>
        <v>#DIV/0!</v>
      </c>
      <c r="J257" s="74" t="e">
        <f>INDEX(InputData!I$12:I$2000,MATCH($B257,InputData!$B$12:$B$2000,0)+2+$J$8,1)</f>
        <v>#DIV/0!</v>
      </c>
      <c r="K257" s="74" t="e">
        <f>INDEX(InputData!J$12:J$2000,MATCH($B257,InputData!$B$12:$B$2000,0)+2+$J$8,1)</f>
        <v>#DIV/0!</v>
      </c>
      <c r="L257" s="74" t="e">
        <f>INDEX(InputData!K$12:K$2000,MATCH($B257,InputData!$B$12:$B$2000,0)+2+$J$8,1)</f>
        <v>#DIV/0!</v>
      </c>
      <c r="M257" s="74" t="e">
        <f>INDEX(InputData!L$12:L$2000,MATCH($B257,InputData!$B$12:$B$2000,0)+2+$J$8,1)</f>
        <v>#DIV/0!</v>
      </c>
      <c r="N257" s="74" t="e">
        <f>INDEX(InputData!M$12:M$2000,MATCH($B257,InputData!$B$12:$B$2000,0)+2+$J$8,1)</f>
        <v>#DIV/0!</v>
      </c>
    </row>
    <row r="258" spans="2:14" x14ac:dyDescent="0.2">
      <c r="B258" s="91" t="s">
        <v>336</v>
      </c>
      <c r="C258" s="72">
        <f>INDEX(InputData!G$12:G$2000,MATCH(B258,InputData!$B$12:$B$2000,0),1)</f>
        <v>0</v>
      </c>
      <c r="D258" s="71" t="str">
        <f>INDEX(InputData!D$12:D$2000,MATCH(B258,InputData!$B$12:$B$2000,0),1)</f>
        <v>JASO BC</v>
      </c>
      <c r="E258" s="74" t="e">
        <f>INDEX(InputData!D$12:D$2000,MATCH($B258,InputData!$B$12:$B$2000,0)+2+$J$8,1)</f>
        <v>#DIV/0!</v>
      </c>
      <c r="F258" s="74" t="e">
        <f>INDEX(InputData!E$12:E$2000,MATCH($B258,InputData!$B$12:$B$2000,0)+2+$J$8,1)</f>
        <v>#DIV/0!</v>
      </c>
      <c r="G258" s="74" t="e">
        <f>INDEX(InputData!F$12:F$2000,MATCH($B258,InputData!$B$12:$B$2000,0)+2+$J$8,1)</f>
        <v>#DIV/0!</v>
      </c>
      <c r="H258" s="74" t="e">
        <f>INDEX(InputData!G$12:G$2000,MATCH($B258,InputData!$B$12:$B$2000,0)+2+$J$8,1)</f>
        <v>#DIV/0!</v>
      </c>
      <c r="I258" s="74" t="e">
        <f>INDEX(InputData!H$12:H$2000,MATCH($B258,InputData!$B$12:$B$2000,0)+2+$J$8,1)</f>
        <v>#DIV/0!</v>
      </c>
      <c r="J258" s="74" t="e">
        <f>INDEX(InputData!I$12:I$2000,MATCH($B258,InputData!$B$12:$B$2000,0)+2+$J$8,1)</f>
        <v>#DIV/0!</v>
      </c>
      <c r="K258" s="74" t="e">
        <f>INDEX(InputData!J$12:J$2000,MATCH($B258,InputData!$B$12:$B$2000,0)+2+$J$8,1)</f>
        <v>#DIV/0!</v>
      </c>
      <c r="L258" s="74" t="e">
        <f>INDEX(InputData!K$12:K$2000,MATCH($B258,InputData!$B$12:$B$2000,0)+2+$J$8,1)</f>
        <v>#DIV/0!</v>
      </c>
      <c r="M258" s="74" t="e">
        <f>INDEX(InputData!L$12:L$2000,MATCH($B258,InputData!$B$12:$B$2000,0)+2+$J$8,1)</f>
        <v>#DIV/0!</v>
      </c>
      <c r="N258" s="74" t="e">
        <f>INDEX(InputData!M$12:M$2000,MATCH($B258,InputData!$B$12:$B$2000,0)+2+$J$8,1)</f>
        <v>#DIV/0!</v>
      </c>
    </row>
    <row r="259" spans="2:14" x14ac:dyDescent="0.2">
      <c r="B259" s="91" t="s">
        <v>337</v>
      </c>
      <c r="C259" s="72">
        <f>INDEX(InputData!G$12:G$2000,MATCH(B259,InputData!$B$12:$B$2000,0),1)</f>
        <v>0</v>
      </c>
      <c r="D259" s="71">
        <f>INDEX(InputData!D$12:D$2000,MATCH(B259,InputData!$B$12:$B$2000,0),1)</f>
        <v>0</v>
      </c>
      <c r="E259" s="74" t="e">
        <f>INDEX(InputData!D$12:D$2000,MATCH($B259,InputData!$B$12:$B$2000,0)+2+$J$8,1)</f>
        <v>#DIV/0!</v>
      </c>
      <c r="F259" s="74" t="e">
        <f>INDEX(InputData!E$12:E$2000,MATCH($B259,InputData!$B$12:$B$2000,0)+2+$J$8,1)</f>
        <v>#DIV/0!</v>
      </c>
      <c r="G259" s="74" t="e">
        <f>INDEX(InputData!F$12:F$2000,MATCH($B259,InputData!$B$12:$B$2000,0)+2+$J$8,1)</f>
        <v>#DIV/0!</v>
      </c>
      <c r="H259" s="74" t="e">
        <f>INDEX(InputData!G$12:G$2000,MATCH($B259,InputData!$B$12:$B$2000,0)+2+$J$8,1)</f>
        <v>#DIV/0!</v>
      </c>
      <c r="I259" s="74" t="e">
        <f>INDEX(InputData!H$12:H$2000,MATCH($B259,InputData!$B$12:$B$2000,0)+2+$J$8,1)</f>
        <v>#DIV/0!</v>
      </c>
      <c r="J259" s="74" t="e">
        <f>INDEX(InputData!I$12:I$2000,MATCH($B259,InputData!$B$12:$B$2000,0)+2+$J$8,1)</f>
        <v>#DIV/0!</v>
      </c>
      <c r="K259" s="74" t="e">
        <f>INDEX(InputData!J$12:J$2000,MATCH($B259,InputData!$B$12:$B$2000,0)+2+$J$8,1)</f>
        <v>#DIV/0!</v>
      </c>
      <c r="L259" s="74" t="e">
        <f>INDEX(InputData!K$12:K$2000,MATCH($B259,InputData!$B$12:$B$2000,0)+2+$J$8,1)</f>
        <v>#DIV/0!</v>
      </c>
      <c r="M259" s="74" t="e">
        <f>INDEX(InputData!L$12:L$2000,MATCH($B259,InputData!$B$12:$B$2000,0)+2+$J$8,1)</f>
        <v>#DIV/0!</v>
      </c>
      <c r="N259" s="74" t="e">
        <f>INDEX(InputData!M$12:M$2000,MATCH($B259,InputData!$B$12:$B$2000,0)+2+$J$8,1)</f>
        <v>#DIV/0!</v>
      </c>
    </row>
    <row r="260" spans="2:14" x14ac:dyDescent="0.2">
      <c r="B260" s="91" t="s">
        <v>338</v>
      </c>
      <c r="C260" s="72">
        <f>INDEX(InputData!G$12:G$2000,MATCH(B260,InputData!$B$12:$B$2000,0),1)</f>
        <v>0</v>
      </c>
      <c r="D260" s="71" t="str">
        <f>INDEX(InputData!D$12:D$2000,MATCH(B260,InputData!$B$12:$B$2000,0),1)</f>
        <v>JASO BC</v>
      </c>
      <c r="E260" s="74" t="e">
        <f>INDEX(InputData!D$12:D$2000,MATCH($B260,InputData!$B$12:$B$2000,0)+2+$J$8,1)</f>
        <v>#DIV/0!</v>
      </c>
      <c r="F260" s="74" t="e">
        <f>INDEX(InputData!E$12:E$2000,MATCH($B260,InputData!$B$12:$B$2000,0)+2+$J$8,1)</f>
        <v>#DIV/0!</v>
      </c>
      <c r="G260" s="74" t="e">
        <f>INDEX(InputData!F$12:F$2000,MATCH($B260,InputData!$B$12:$B$2000,0)+2+$J$8,1)</f>
        <v>#DIV/0!</v>
      </c>
      <c r="H260" s="74" t="e">
        <f>INDEX(InputData!G$12:G$2000,MATCH($B260,InputData!$B$12:$B$2000,0)+2+$J$8,1)</f>
        <v>#DIV/0!</v>
      </c>
      <c r="I260" s="74" t="e">
        <f>INDEX(InputData!H$12:H$2000,MATCH($B260,InputData!$B$12:$B$2000,0)+2+$J$8,1)</f>
        <v>#DIV/0!</v>
      </c>
      <c r="J260" s="74" t="e">
        <f>INDEX(InputData!I$12:I$2000,MATCH($B260,InputData!$B$12:$B$2000,0)+2+$J$8,1)</f>
        <v>#DIV/0!</v>
      </c>
      <c r="K260" s="74" t="e">
        <f>INDEX(InputData!J$12:J$2000,MATCH($B260,InputData!$B$12:$B$2000,0)+2+$J$8,1)</f>
        <v>#DIV/0!</v>
      </c>
      <c r="L260" s="74" t="e">
        <f>INDEX(InputData!K$12:K$2000,MATCH($B260,InputData!$B$12:$B$2000,0)+2+$J$8,1)</f>
        <v>#DIV/0!</v>
      </c>
      <c r="M260" s="74" t="e">
        <f>INDEX(InputData!L$12:L$2000,MATCH($B260,InputData!$B$12:$B$2000,0)+2+$J$8,1)</f>
        <v>#DIV/0!</v>
      </c>
      <c r="N260" s="74" t="e">
        <f>INDEX(InputData!M$12:M$2000,MATCH($B260,InputData!$B$12:$B$2000,0)+2+$J$8,1)</f>
        <v>#DIV/0!</v>
      </c>
    </row>
    <row r="261" spans="2:14" x14ac:dyDescent="0.2">
      <c r="B261" s="91" t="s">
        <v>339</v>
      </c>
      <c r="C261" s="72">
        <f>INDEX(InputData!G$12:G$2000,MATCH(B261,InputData!$B$12:$B$2000,0),1)</f>
        <v>0</v>
      </c>
      <c r="D261" s="71">
        <f>INDEX(InputData!D$12:D$2000,MATCH(B261,InputData!$B$12:$B$2000,0),1)</f>
        <v>0</v>
      </c>
      <c r="E261" s="74" t="e">
        <f>INDEX(InputData!D$12:D$2000,MATCH($B261,InputData!$B$12:$B$2000,0)+2+$J$8,1)</f>
        <v>#DIV/0!</v>
      </c>
      <c r="F261" s="74" t="e">
        <f>INDEX(InputData!E$12:E$2000,MATCH($B261,InputData!$B$12:$B$2000,0)+2+$J$8,1)</f>
        <v>#DIV/0!</v>
      </c>
      <c r="G261" s="74" t="e">
        <f>INDEX(InputData!F$12:F$2000,MATCH($B261,InputData!$B$12:$B$2000,0)+2+$J$8,1)</f>
        <v>#DIV/0!</v>
      </c>
      <c r="H261" s="74" t="e">
        <f>INDEX(InputData!G$12:G$2000,MATCH($B261,InputData!$B$12:$B$2000,0)+2+$J$8,1)</f>
        <v>#DIV/0!</v>
      </c>
      <c r="I261" s="74" t="e">
        <f>INDEX(InputData!H$12:H$2000,MATCH($B261,InputData!$B$12:$B$2000,0)+2+$J$8,1)</f>
        <v>#DIV/0!</v>
      </c>
      <c r="J261" s="74" t="e">
        <f>INDEX(InputData!I$12:I$2000,MATCH($B261,InputData!$B$12:$B$2000,0)+2+$J$8,1)</f>
        <v>#DIV/0!</v>
      </c>
      <c r="K261" s="74" t="e">
        <f>INDEX(InputData!J$12:J$2000,MATCH($B261,InputData!$B$12:$B$2000,0)+2+$J$8,1)</f>
        <v>#DIV/0!</v>
      </c>
      <c r="L261" s="74" t="e">
        <f>INDEX(InputData!K$12:K$2000,MATCH($B261,InputData!$B$12:$B$2000,0)+2+$J$8,1)</f>
        <v>#DIV/0!</v>
      </c>
      <c r="M261" s="74" t="e">
        <f>INDEX(InputData!L$12:L$2000,MATCH($B261,InputData!$B$12:$B$2000,0)+2+$J$8,1)</f>
        <v>#DIV/0!</v>
      </c>
      <c r="N261" s="74" t="e">
        <f>INDEX(InputData!M$12:M$2000,MATCH($B261,InputData!$B$12:$B$2000,0)+2+$J$8,1)</f>
        <v>#DIV/0!</v>
      </c>
    </row>
    <row r="262" spans="2:14" x14ac:dyDescent="0.2">
      <c r="C262" s="2"/>
      <c r="D262" s="2"/>
      <c r="E262" s="5"/>
      <c r="F262" s="5"/>
      <c r="G262" s="5"/>
      <c r="H262" s="5"/>
      <c r="I262" s="5"/>
      <c r="J262" s="5"/>
      <c r="K262" s="5"/>
      <c r="L262" s="5"/>
      <c r="M262" s="5"/>
      <c r="N262" s="5"/>
    </row>
    <row r="263" spans="2:14" ht="15.75" x14ac:dyDescent="0.2">
      <c r="B263" s="1" t="s">
        <v>23</v>
      </c>
      <c r="C263" s="2"/>
      <c r="D263" s="2"/>
      <c r="E263" s="5"/>
      <c r="F263" s="5"/>
      <c r="G263" s="5"/>
      <c r="H263" s="5"/>
      <c r="I263" s="5"/>
      <c r="J263" s="5"/>
      <c r="K263" s="5"/>
      <c r="L263" s="5"/>
      <c r="M263" s="5"/>
      <c r="N263" s="5"/>
    </row>
    <row r="264" spans="2:14" x14ac:dyDescent="0.2">
      <c r="B264" s="1" t="s">
        <v>100</v>
      </c>
      <c r="C264" s="2"/>
      <c r="D264" s="2"/>
      <c r="E264" s="5"/>
      <c r="F264" s="5"/>
      <c r="G264" s="5"/>
      <c r="H264" s="5"/>
      <c r="I264" s="5"/>
      <c r="J264" s="5"/>
      <c r="K264" s="5"/>
      <c r="L264" s="5"/>
      <c r="M264" s="5"/>
      <c r="N264" s="5"/>
    </row>
    <row r="265" spans="2:14" ht="13.5" thickBot="1" x14ac:dyDescent="0.2">
      <c r="B265" s="1" t="s">
        <v>101</v>
      </c>
      <c r="C265" s="1" t="s">
        <v>22</v>
      </c>
    </row>
    <row r="266" spans="2:14" ht="13.5" thickBot="1" x14ac:dyDescent="0.25">
      <c r="B266" s="82" t="s">
        <v>95</v>
      </c>
      <c r="C266" s="82" t="s">
        <v>25</v>
      </c>
      <c r="D266" s="82" t="s">
        <v>24</v>
      </c>
      <c r="E266" s="3">
        <v>650</v>
      </c>
      <c r="F266" s="4">
        <v>800</v>
      </c>
      <c r="G266" s="4">
        <v>1000</v>
      </c>
      <c r="H266" s="4">
        <v>1200</v>
      </c>
      <c r="I266" s="4">
        <v>1400</v>
      </c>
      <c r="J266" s="4">
        <v>1600</v>
      </c>
      <c r="K266" s="4">
        <v>1800</v>
      </c>
      <c r="L266" s="4">
        <v>2000</v>
      </c>
      <c r="M266" s="4">
        <v>2400</v>
      </c>
      <c r="N266" s="4">
        <v>2800</v>
      </c>
    </row>
    <row r="267" spans="2:14" x14ac:dyDescent="0.2">
      <c r="B267" s="72" t="str">
        <f t="shared" ref="B267:D286" si="12">B139</f>
        <v>50_Run1</v>
      </c>
      <c r="C267" s="72">
        <f t="shared" si="12"/>
        <v>0</v>
      </c>
      <c r="D267" s="71" t="str">
        <f t="shared" si="12"/>
        <v>JASO BC</v>
      </c>
      <c r="E267" s="77">
        <f t="shared" ref="E267:N267" si="13">E139*E$138*2*3.14159/60/1000</f>
        <v>0.70226648180663953</v>
      </c>
      <c r="F267" s="77">
        <f t="shared" si="13"/>
        <v>0.97746556293265585</v>
      </c>
      <c r="G267" s="77">
        <f t="shared" si="13"/>
        <v>1.5075546967589151</v>
      </c>
      <c r="H267" s="77">
        <f t="shared" si="13"/>
        <v>2.2083412656714438</v>
      </c>
      <c r="I267" s="77">
        <f t="shared" si="13"/>
        <v>3.0859728306126546</v>
      </c>
      <c r="J267" s="77">
        <f t="shared" si="13"/>
        <v>4.078957453580311</v>
      </c>
      <c r="K267" s="77">
        <f t="shared" si="13"/>
        <v>5.2062478175125291</v>
      </c>
      <c r="L267" s="77">
        <f t="shared" si="13"/>
        <v>6.4075642566616775</v>
      </c>
      <c r="M267" s="77">
        <f t="shared" si="13"/>
        <v>9.0469492408686651</v>
      </c>
      <c r="N267" s="77">
        <f t="shared" si="13"/>
        <v>11.850564513913627</v>
      </c>
    </row>
    <row r="268" spans="2:14" x14ac:dyDescent="0.2">
      <c r="B268" s="72" t="str">
        <f t="shared" si="12"/>
        <v>50_Run2</v>
      </c>
      <c r="C268" s="72">
        <f t="shared" si="12"/>
        <v>0</v>
      </c>
      <c r="D268" s="71" t="str">
        <f t="shared" si="12"/>
        <v>GE108A</v>
      </c>
      <c r="E268" s="77">
        <f t="shared" ref="E268:N268" si="14">E140*E$138*2*3.14159/60/1000</f>
        <v>0.58273662945272253</v>
      </c>
      <c r="F268" s="77">
        <f t="shared" si="14"/>
        <v>0.82916586558384309</v>
      </c>
      <c r="G268" s="77">
        <f t="shared" si="14"/>
        <v>1.3042076468447603</v>
      </c>
      <c r="H268" s="77">
        <f t="shared" si="14"/>
        <v>1.9430121627934616</v>
      </c>
      <c r="I268" s="77">
        <f t="shared" si="14"/>
        <v>2.7251659852228665</v>
      </c>
      <c r="J268" s="77">
        <f t="shared" si="14"/>
        <v>3.6428670708062389</v>
      </c>
      <c r="K268" s="77">
        <f t="shared" si="14"/>
        <v>4.6783486881498684</v>
      </c>
      <c r="L268" s="77">
        <f t="shared" si="14"/>
        <v>5.8105489217452426</v>
      </c>
      <c r="M268" s="77">
        <f t="shared" si="14"/>
        <v>8.271549176162754</v>
      </c>
      <c r="N268" s="77">
        <f t="shared" si="14"/>
        <v>10.932006248378388</v>
      </c>
    </row>
    <row r="269" spans="2:14" x14ac:dyDescent="0.2">
      <c r="B269" s="72" t="str">
        <f t="shared" si="12"/>
        <v>50_Run3</v>
      </c>
      <c r="C269" s="72">
        <f t="shared" si="12"/>
        <v>0</v>
      </c>
      <c r="D269" s="71" t="str">
        <f t="shared" si="12"/>
        <v>JASO BC</v>
      </c>
      <c r="E269" s="77">
        <f t="shared" ref="E269:N269" si="15">E141*E$138*2*3.14159/60/1000</f>
        <v>0.69924639188504667</v>
      </c>
      <c r="F269" s="77">
        <f t="shared" si="15"/>
        <v>0.96588160606793838</v>
      </c>
      <c r="G269" s="77">
        <f t="shared" si="15"/>
        <v>1.4948753104238077</v>
      </c>
      <c r="H269" s="77">
        <f t="shared" si="15"/>
        <v>2.2005138620270981</v>
      </c>
      <c r="I269" s="77">
        <f t="shared" si="15"/>
        <v>3.051805016425841</v>
      </c>
      <c r="J269" s="77">
        <f t="shared" si="15"/>
        <v>4.0451224068384528</v>
      </c>
      <c r="K269" s="77">
        <f t="shared" si="15"/>
        <v>5.1674128122832963</v>
      </c>
      <c r="L269" s="77">
        <f t="shared" si="15"/>
        <v>6.353221534262417</v>
      </c>
      <c r="M269" s="77">
        <f t="shared" si="15"/>
        <v>8.942148627055877</v>
      </c>
      <c r="N269" s="77">
        <f t="shared" si="15"/>
        <v>11.70182872020516</v>
      </c>
    </row>
    <row r="270" spans="2:14" x14ac:dyDescent="0.2">
      <c r="B270" s="72" t="str">
        <f t="shared" si="12"/>
        <v>50_Run4</v>
      </c>
      <c r="C270" s="72">
        <f t="shared" si="12"/>
        <v>0</v>
      </c>
      <c r="D270" s="71" t="str">
        <f t="shared" si="12"/>
        <v>GE116</v>
      </c>
      <c r="E270" s="77">
        <f t="shared" ref="E270:N270" si="16">E142*E$138*2*3.14159/60/1000</f>
        <v>0.58710341479323924</v>
      </c>
      <c r="F270" s="77">
        <f t="shared" si="16"/>
        <v>0.83141888065130176</v>
      </c>
      <c r="G270" s="77">
        <f t="shared" si="16"/>
        <v>1.3153334842350992</v>
      </c>
      <c r="H270" s="77">
        <f t="shared" si="16"/>
        <v>1.9551378380356006</v>
      </c>
      <c r="I270" s="77">
        <f t="shared" si="16"/>
        <v>2.7545769874390027</v>
      </c>
      <c r="J270" s="77">
        <f t="shared" si="16"/>
        <v>3.6742506421960779</v>
      </c>
      <c r="K270" s="77">
        <f t="shared" si="16"/>
        <v>4.7163566782860542</v>
      </c>
      <c r="L270" s="77">
        <f t="shared" si="16"/>
        <v>5.8512209700127853</v>
      </c>
      <c r="M270" s="77">
        <f t="shared" si="16"/>
        <v>8.3241862965596471</v>
      </c>
      <c r="N270" s="77">
        <f t="shared" si="16"/>
        <v>10.978899653825405</v>
      </c>
    </row>
    <row r="271" spans="2:14" x14ac:dyDescent="0.2">
      <c r="B271" s="72" t="str">
        <f t="shared" si="12"/>
        <v>50_Run5</v>
      </c>
      <c r="C271" s="72">
        <f t="shared" si="12"/>
        <v>0</v>
      </c>
      <c r="D271" s="71" t="str">
        <f t="shared" si="12"/>
        <v>JASO BC</v>
      </c>
      <c r="E271" s="77" t="e">
        <f t="shared" ref="E271:N271" si="17">E143*E$138*2*3.14159/60/1000</f>
        <v>#DIV/0!</v>
      </c>
      <c r="F271" s="77" t="e">
        <f t="shared" si="17"/>
        <v>#DIV/0!</v>
      </c>
      <c r="G271" s="77" t="e">
        <f t="shared" si="17"/>
        <v>#DIV/0!</v>
      </c>
      <c r="H271" s="77" t="e">
        <f t="shared" si="17"/>
        <v>#DIV/0!</v>
      </c>
      <c r="I271" s="77" t="e">
        <f t="shared" si="17"/>
        <v>#DIV/0!</v>
      </c>
      <c r="J271" s="77" t="e">
        <f t="shared" si="17"/>
        <v>#DIV/0!</v>
      </c>
      <c r="K271" s="77" t="e">
        <f t="shared" si="17"/>
        <v>#DIV/0!</v>
      </c>
      <c r="L271" s="77" t="e">
        <f t="shared" si="17"/>
        <v>#DIV/0!</v>
      </c>
      <c r="M271" s="77" t="e">
        <f t="shared" si="17"/>
        <v>#DIV/0!</v>
      </c>
      <c r="N271" s="77" t="e">
        <f t="shared" si="17"/>
        <v>#DIV/0!</v>
      </c>
    </row>
    <row r="272" spans="2:14" x14ac:dyDescent="0.2">
      <c r="B272" s="72" t="str">
        <f t="shared" si="12"/>
        <v>50_Run6</v>
      </c>
      <c r="C272" s="72">
        <f t="shared" si="12"/>
        <v>0</v>
      </c>
      <c r="D272" s="71">
        <f t="shared" si="12"/>
        <v>0</v>
      </c>
      <c r="E272" s="77" t="e">
        <f t="shared" ref="E272:N272" si="18">E144*E$138*2*3.14159/60/1000</f>
        <v>#DIV/0!</v>
      </c>
      <c r="F272" s="77" t="e">
        <f t="shared" si="18"/>
        <v>#DIV/0!</v>
      </c>
      <c r="G272" s="77" t="e">
        <f t="shared" si="18"/>
        <v>#DIV/0!</v>
      </c>
      <c r="H272" s="77" t="e">
        <f t="shared" si="18"/>
        <v>#DIV/0!</v>
      </c>
      <c r="I272" s="77" t="e">
        <f t="shared" si="18"/>
        <v>#DIV/0!</v>
      </c>
      <c r="J272" s="77" t="e">
        <f t="shared" si="18"/>
        <v>#DIV/0!</v>
      </c>
      <c r="K272" s="77" t="e">
        <f t="shared" si="18"/>
        <v>#DIV/0!</v>
      </c>
      <c r="L272" s="77" t="e">
        <f t="shared" si="18"/>
        <v>#DIV/0!</v>
      </c>
      <c r="M272" s="77" t="e">
        <f t="shared" si="18"/>
        <v>#DIV/0!</v>
      </c>
      <c r="N272" s="77" t="e">
        <f t="shared" si="18"/>
        <v>#DIV/0!</v>
      </c>
    </row>
    <row r="273" spans="2:14" x14ac:dyDescent="0.2">
      <c r="B273" s="72" t="str">
        <f t="shared" si="12"/>
        <v>50_Run7</v>
      </c>
      <c r="C273" s="72">
        <f t="shared" si="12"/>
        <v>0</v>
      </c>
      <c r="D273" s="71" t="str">
        <f t="shared" si="12"/>
        <v>JASO BC</v>
      </c>
      <c r="E273" s="77" t="e">
        <f t="shared" ref="E273:N273" si="19">E145*E$138*2*3.14159/60/1000</f>
        <v>#DIV/0!</v>
      </c>
      <c r="F273" s="77" t="e">
        <f t="shared" si="19"/>
        <v>#DIV/0!</v>
      </c>
      <c r="G273" s="77" t="e">
        <f t="shared" si="19"/>
        <v>#DIV/0!</v>
      </c>
      <c r="H273" s="77" t="e">
        <f t="shared" si="19"/>
        <v>#DIV/0!</v>
      </c>
      <c r="I273" s="77" t="e">
        <f t="shared" si="19"/>
        <v>#DIV/0!</v>
      </c>
      <c r="J273" s="77" t="e">
        <f t="shared" si="19"/>
        <v>#DIV/0!</v>
      </c>
      <c r="K273" s="77" t="e">
        <f t="shared" si="19"/>
        <v>#DIV/0!</v>
      </c>
      <c r="L273" s="77" t="e">
        <f t="shared" si="19"/>
        <v>#DIV/0!</v>
      </c>
      <c r="M273" s="77" t="e">
        <f t="shared" si="19"/>
        <v>#DIV/0!</v>
      </c>
      <c r="N273" s="77" t="e">
        <f t="shared" si="19"/>
        <v>#DIV/0!</v>
      </c>
    </row>
    <row r="274" spans="2:14" x14ac:dyDescent="0.2">
      <c r="B274" s="72" t="str">
        <f t="shared" si="12"/>
        <v>50_Run8</v>
      </c>
      <c r="C274" s="72">
        <f t="shared" si="12"/>
        <v>0</v>
      </c>
      <c r="D274" s="71">
        <f t="shared" si="12"/>
        <v>0</v>
      </c>
      <c r="E274" s="77" t="e">
        <f t="shared" ref="E274:N274" si="20">E146*E$138*2*3.14159/60/1000</f>
        <v>#DIV/0!</v>
      </c>
      <c r="F274" s="77" t="e">
        <f t="shared" si="20"/>
        <v>#DIV/0!</v>
      </c>
      <c r="G274" s="77" t="e">
        <f t="shared" si="20"/>
        <v>#DIV/0!</v>
      </c>
      <c r="H274" s="77" t="e">
        <f t="shared" si="20"/>
        <v>#DIV/0!</v>
      </c>
      <c r="I274" s="77" t="e">
        <f t="shared" si="20"/>
        <v>#DIV/0!</v>
      </c>
      <c r="J274" s="77" t="e">
        <f t="shared" si="20"/>
        <v>#DIV/0!</v>
      </c>
      <c r="K274" s="77" t="e">
        <f t="shared" si="20"/>
        <v>#DIV/0!</v>
      </c>
      <c r="L274" s="77" t="e">
        <f t="shared" si="20"/>
        <v>#DIV/0!</v>
      </c>
      <c r="M274" s="77" t="e">
        <f t="shared" si="20"/>
        <v>#DIV/0!</v>
      </c>
      <c r="N274" s="77" t="e">
        <f t="shared" si="20"/>
        <v>#DIV/0!</v>
      </c>
    </row>
    <row r="275" spans="2:14" x14ac:dyDescent="0.2">
      <c r="B275" s="72" t="str">
        <f t="shared" si="12"/>
        <v>50_Run9</v>
      </c>
      <c r="C275" s="72">
        <f t="shared" si="12"/>
        <v>0</v>
      </c>
      <c r="D275" s="71" t="str">
        <f t="shared" si="12"/>
        <v>JASO BC</v>
      </c>
      <c r="E275" s="77" t="e">
        <f t="shared" ref="E275:N275" si="21">E147*E$138*2*3.14159/60/1000</f>
        <v>#DIV/0!</v>
      </c>
      <c r="F275" s="77" t="e">
        <f t="shared" si="21"/>
        <v>#DIV/0!</v>
      </c>
      <c r="G275" s="77" t="e">
        <f t="shared" si="21"/>
        <v>#DIV/0!</v>
      </c>
      <c r="H275" s="77" t="e">
        <f t="shared" si="21"/>
        <v>#DIV/0!</v>
      </c>
      <c r="I275" s="77" t="e">
        <f t="shared" si="21"/>
        <v>#DIV/0!</v>
      </c>
      <c r="J275" s="77" t="e">
        <f t="shared" si="21"/>
        <v>#DIV/0!</v>
      </c>
      <c r="K275" s="77" t="e">
        <f t="shared" si="21"/>
        <v>#DIV/0!</v>
      </c>
      <c r="L275" s="77" t="e">
        <f t="shared" si="21"/>
        <v>#DIV/0!</v>
      </c>
      <c r="M275" s="77" t="e">
        <f t="shared" si="21"/>
        <v>#DIV/0!</v>
      </c>
      <c r="N275" s="77" t="e">
        <f t="shared" si="21"/>
        <v>#DIV/0!</v>
      </c>
    </row>
    <row r="276" spans="2:14" x14ac:dyDescent="0.2">
      <c r="B276" s="72" t="str">
        <f t="shared" si="12"/>
        <v>50_Run10</v>
      </c>
      <c r="C276" s="72">
        <f t="shared" si="12"/>
        <v>0</v>
      </c>
      <c r="D276" s="71">
        <f t="shared" si="12"/>
        <v>0</v>
      </c>
      <c r="E276" s="77" t="e">
        <f t="shared" ref="E276:N276" si="22">E148*E$138*2*3.14159/60/1000</f>
        <v>#DIV/0!</v>
      </c>
      <c r="F276" s="77" t="e">
        <f t="shared" si="22"/>
        <v>#DIV/0!</v>
      </c>
      <c r="G276" s="77" t="e">
        <f t="shared" si="22"/>
        <v>#DIV/0!</v>
      </c>
      <c r="H276" s="77" t="e">
        <f t="shared" si="22"/>
        <v>#DIV/0!</v>
      </c>
      <c r="I276" s="77" t="e">
        <f t="shared" si="22"/>
        <v>#DIV/0!</v>
      </c>
      <c r="J276" s="77" t="e">
        <f t="shared" si="22"/>
        <v>#DIV/0!</v>
      </c>
      <c r="K276" s="77" t="e">
        <f t="shared" si="22"/>
        <v>#DIV/0!</v>
      </c>
      <c r="L276" s="77" t="e">
        <f t="shared" si="22"/>
        <v>#DIV/0!</v>
      </c>
      <c r="M276" s="77" t="e">
        <f t="shared" si="22"/>
        <v>#DIV/0!</v>
      </c>
      <c r="N276" s="77" t="e">
        <f t="shared" si="22"/>
        <v>#DIV/0!</v>
      </c>
    </row>
    <row r="277" spans="2:14" x14ac:dyDescent="0.2">
      <c r="B277" s="72" t="str">
        <f t="shared" si="12"/>
        <v>50_Run11</v>
      </c>
      <c r="C277" s="72">
        <f t="shared" si="12"/>
        <v>0</v>
      </c>
      <c r="D277" s="71" t="str">
        <f t="shared" si="12"/>
        <v>JASO BC</v>
      </c>
      <c r="E277" s="77" t="e">
        <f t="shared" ref="E277:N277" si="23">E149*E$138*2*3.14159/60/1000</f>
        <v>#DIV/0!</v>
      </c>
      <c r="F277" s="77" t="e">
        <f t="shared" si="23"/>
        <v>#DIV/0!</v>
      </c>
      <c r="G277" s="77" t="e">
        <f t="shared" si="23"/>
        <v>#DIV/0!</v>
      </c>
      <c r="H277" s="77" t="e">
        <f t="shared" si="23"/>
        <v>#DIV/0!</v>
      </c>
      <c r="I277" s="77" t="e">
        <f t="shared" si="23"/>
        <v>#DIV/0!</v>
      </c>
      <c r="J277" s="77" t="e">
        <f t="shared" si="23"/>
        <v>#DIV/0!</v>
      </c>
      <c r="K277" s="77" t="e">
        <f t="shared" si="23"/>
        <v>#DIV/0!</v>
      </c>
      <c r="L277" s="77" t="e">
        <f t="shared" si="23"/>
        <v>#DIV/0!</v>
      </c>
      <c r="M277" s="77" t="e">
        <f t="shared" si="23"/>
        <v>#DIV/0!</v>
      </c>
      <c r="N277" s="77" t="e">
        <f t="shared" si="23"/>
        <v>#DIV/0!</v>
      </c>
    </row>
    <row r="278" spans="2:14" x14ac:dyDescent="0.2">
      <c r="B278" s="72" t="str">
        <f t="shared" si="12"/>
        <v>50_Run12</v>
      </c>
      <c r="C278" s="72">
        <f t="shared" si="12"/>
        <v>0</v>
      </c>
      <c r="D278" s="71">
        <f t="shared" si="12"/>
        <v>0</v>
      </c>
      <c r="E278" s="77" t="e">
        <f t="shared" ref="E278:N278" si="24">E150*E$138*2*3.14159/60/1000</f>
        <v>#DIV/0!</v>
      </c>
      <c r="F278" s="77" t="e">
        <f t="shared" si="24"/>
        <v>#DIV/0!</v>
      </c>
      <c r="G278" s="77" t="e">
        <f t="shared" si="24"/>
        <v>#DIV/0!</v>
      </c>
      <c r="H278" s="77" t="e">
        <f t="shared" si="24"/>
        <v>#DIV/0!</v>
      </c>
      <c r="I278" s="77" t="e">
        <f t="shared" si="24"/>
        <v>#DIV/0!</v>
      </c>
      <c r="J278" s="77" t="e">
        <f t="shared" si="24"/>
        <v>#DIV/0!</v>
      </c>
      <c r="K278" s="77" t="e">
        <f t="shared" si="24"/>
        <v>#DIV/0!</v>
      </c>
      <c r="L278" s="77" t="e">
        <f t="shared" si="24"/>
        <v>#DIV/0!</v>
      </c>
      <c r="M278" s="77" t="e">
        <f t="shared" si="24"/>
        <v>#DIV/0!</v>
      </c>
      <c r="N278" s="77" t="e">
        <f t="shared" si="24"/>
        <v>#DIV/0!</v>
      </c>
    </row>
    <row r="279" spans="2:14" x14ac:dyDescent="0.2">
      <c r="B279" s="72" t="str">
        <f t="shared" si="12"/>
        <v>50_Run13</v>
      </c>
      <c r="C279" s="72">
        <f t="shared" si="12"/>
        <v>0</v>
      </c>
      <c r="D279" s="71" t="str">
        <f t="shared" si="12"/>
        <v>JASO BC</v>
      </c>
      <c r="E279" s="77" t="e">
        <f t="shared" ref="E279:N279" si="25">E151*E$138*2*3.14159/60/1000</f>
        <v>#DIV/0!</v>
      </c>
      <c r="F279" s="77" t="e">
        <f t="shared" si="25"/>
        <v>#DIV/0!</v>
      </c>
      <c r="G279" s="77" t="e">
        <f t="shared" si="25"/>
        <v>#DIV/0!</v>
      </c>
      <c r="H279" s="77" t="e">
        <f t="shared" si="25"/>
        <v>#DIV/0!</v>
      </c>
      <c r="I279" s="77" t="e">
        <f t="shared" si="25"/>
        <v>#DIV/0!</v>
      </c>
      <c r="J279" s="77" t="e">
        <f t="shared" si="25"/>
        <v>#DIV/0!</v>
      </c>
      <c r="K279" s="77" t="e">
        <f t="shared" si="25"/>
        <v>#DIV/0!</v>
      </c>
      <c r="L279" s="77" t="e">
        <f t="shared" si="25"/>
        <v>#DIV/0!</v>
      </c>
      <c r="M279" s="77" t="e">
        <f t="shared" si="25"/>
        <v>#DIV/0!</v>
      </c>
      <c r="N279" s="77" t="e">
        <f t="shared" si="25"/>
        <v>#DIV/0!</v>
      </c>
    </row>
    <row r="280" spans="2:14" x14ac:dyDescent="0.2">
      <c r="B280" s="72" t="str">
        <f t="shared" si="12"/>
        <v>50_Run14</v>
      </c>
      <c r="C280" s="72">
        <f t="shared" si="12"/>
        <v>0</v>
      </c>
      <c r="D280" s="71">
        <f t="shared" si="12"/>
        <v>0</v>
      </c>
      <c r="E280" s="77" t="e">
        <f t="shared" ref="E280:N280" si="26">E152*E$138*2*3.14159/60/1000</f>
        <v>#DIV/0!</v>
      </c>
      <c r="F280" s="77" t="e">
        <f t="shared" si="26"/>
        <v>#DIV/0!</v>
      </c>
      <c r="G280" s="77" t="e">
        <f t="shared" si="26"/>
        <v>#DIV/0!</v>
      </c>
      <c r="H280" s="77" t="e">
        <f t="shared" si="26"/>
        <v>#DIV/0!</v>
      </c>
      <c r="I280" s="77" t="e">
        <f t="shared" si="26"/>
        <v>#DIV/0!</v>
      </c>
      <c r="J280" s="77" t="e">
        <f t="shared" si="26"/>
        <v>#DIV/0!</v>
      </c>
      <c r="K280" s="77" t="e">
        <f t="shared" si="26"/>
        <v>#DIV/0!</v>
      </c>
      <c r="L280" s="77" t="e">
        <f t="shared" si="26"/>
        <v>#DIV/0!</v>
      </c>
      <c r="M280" s="77" t="e">
        <f t="shared" si="26"/>
        <v>#DIV/0!</v>
      </c>
      <c r="N280" s="77" t="e">
        <f t="shared" si="26"/>
        <v>#DIV/0!</v>
      </c>
    </row>
    <row r="281" spans="2:14" x14ac:dyDescent="0.2">
      <c r="B281" s="72" t="str">
        <f t="shared" si="12"/>
        <v>50_Run15</v>
      </c>
      <c r="C281" s="72">
        <f t="shared" si="12"/>
        <v>0</v>
      </c>
      <c r="D281" s="71" t="str">
        <f t="shared" si="12"/>
        <v>JASO BC</v>
      </c>
      <c r="E281" s="77" t="e">
        <f t="shared" ref="E281:N281" si="27">E153*E$138*2*3.14159/60/1000</f>
        <v>#DIV/0!</v>
      </c>
      <c r="F281" s="77" t="e">
        <f t="shared" si="27"/>
        <v>#DIV/0!</v>
      </c>
      <c r="G281" s="77" t="e">
        <f t="shared" si="27"/>
        <v>#DIV/0!</v>
      </c>
      <c r="H281" s="77" t="e">
        <f t="shared" si="27"/>
        <v>#DIV/0!</v>
      </c>
      <c r="I281" s="77" t="e">
        <f t="shared" si="27"/>
        <v>#DIV/0!</v>
      </c>
      <c r="J281" s="77" t="e">
        <f t="shared" si="27"/>
        <v>#DIV/0!</v>
      </c>
      <c r="K281" s="77" t="e">
        <f t="shared" si="27"/>
        <v>#DIV/0!</v>
      </c>
      <c r="L281" s="77" t="e">
        <f t="shared" si="27"/>
        <v>#DIV/0!</v>
      </c>
      <c r="M281" s="77" t="e">
        <f t="shared" si="27"/>
        <v>#DIV/0!</v>
      </c>
      <c r="N281" s="77" t="e">
        <f t="shared" si="27"/>
        <v>#DIV/0!</v>
      </c>
    </row>
    <row r="282" spans="2:14" x14ac:dyDescent="0.2">
      <c r="B282" s="72" t="str">
        <f t="shared" si="12"/>
        <v>50_Run16</v>
      </c>
      <c r="C282" s="72">
        <f t="shared" si="12"/>
        <v>0</v>
      </c>
      <c r="D282" s="71">
        <f t="shared" si="12"/>
        <v>0</v>
      </c>
      <c r="E282" s="77" t="e">
        <f t="shared" ref="E282:N282" si="28">E154*E$138*2*3.14159/60/1000</f>
        <v>#DIV/0!</v>
      </c>
      <c r="F282" s="77" t="e">
        <f t="shared" si="28"/>
        <v>#DIV/0!</v>
      </c>
      <c r="G282" s="77" t="e">
        <f t="shared" si="28"/>
        <v>#DIV/0!</v>
      </c>
      <c r="H282" s="77" t="e">
        <f t="shared" si="28"/>
        <v>#DIV/0!</v>
      </c>
      <c r="I282" s="77" t="e">
        <f t="shared" si="28"/>
        <v>#DIV/0!</v>
      </c>
      <c r="J282" s="77" t="e">
        <f t="shared" si="28"/>
        <v>#DIV/0!</v>
      </c>
      <c r="K282" s="77" t="e">
        <f t="shared" si="28"/>
        <v>#DIV/0!</v>
      </c>
      <c r="L282" s="77" t="e">
        <f t="shared" si="28"/>
        <v>#DIV/0!</v>
      </c>
      <c r="M282" s="77" t="e">
        <f t="shared" si="28"/>
        <v>#DIV/0!</v>
      </c>
      <c r="N282" s="77" t="e">
        <f t="shared" si="28"/>
        <v>#DIV/0!</v>
      </c>
    </row>
    <row r="283" spans="2:14" x14ac:dyDescent="0.2">
      <c r="B283" s="72" t="str">
        <f t="shared" si="12"/>
        <v>50_Run17</v>
      </c>
      <c r="C283" s="72">
        <f t="shared" si="12"/>
        <v>0</v>
      </c>
      <c r="D283" s="71" t="str">
        <f t="shared" si="12"/>
        <v>JASO BC</v>
      </c>
      <c r="E283" s="77" t="e">
        <f t="shared" ref="E283:N283" si="29">E155*E$138*2*3.14159/60/1000</f>
        <v>#DIV/0!</v>
      </c>
      <c r="F283" s="77" t="e">
        <f t="shared" si="29"/>
        <v>#DIV/0!</v>
      </c>
      <c r="G283" s="77" t="e">
        <f t="shared" si="29"/>
        <v>#DIV/0!</v>
      </c>
      <c r="H283" s="77" t="e">
        <f t="shared" si="29"/>
        <v>#DIV/0!</v>
      </c>
      <c r="I283" s="77" t="e">
        <f t="shared" si="29"/>
        <v>#DIV/0!</v>
      </c>
      <c r="J283" s="77" t="e">
        <f t="shared" si="29"/>
        <v>#DIV/0!</v>
      </c>
      <c r="K283" s="77" t="e">
        <f t="shared" si="29"/>
        <v>#DIV/0!</v>
      </c>
      <c r="L283" s="77" t="e">
        <f t="shared" si="29"/>
        <v>#DIV/0!</v>
      </c>
      <c r="M283" s="77" t="e">
        <f t="shared" si="29"/>
        <v>#DIV/0!</v>
      </c>
      <c r="N283" s="77" t="e">
        <f t="shared" si="29"/>
        <v>#DIV/0!</v>
      </c>
    </row>
    <row r="284" spans="2:14" x14ac:dyDescent="0.2">
      <c r="B284" s="72" t="str">
        <f t="shared" si="12"/>
        <v>50_Run18</v>
      </c>
      <c r="C284" s="72">
        <f t="shared" si="12"/>
        <v>0</v>
      </c>
      <c r="D284" s="71">
        <f t="shared" si="12"/>
        <v>0</v>
      </c>
      <c r="E284" s="77" t="e">
        <f t="shared" ref="E284:N284" si="30">E156*E$138*2*3.14159/60/1000</f>
        <v>#DIV/0!</v>
      </c>
      <c r="F284" s="77" t="e">
        <f t="shared" si="30"/>
        <v>#DIV/0!</v>
      </c>
      <c r="G284" s="77" t="e">
        <f t="shared" si="30"/>
        <v>#DIV/0!</v>
      </c>
      <c r="H284" s="77" t="e">
        <f t="shared" si="30"/>
        <v>#DIV/0!</v>
      </c>
      <c r="I284" s="77" t="e">
        <f t="shared" si="30"/>
        <v>#DIV/0!</v>
      </c>
      <c r="J284" s="77" t="e">
        <f t="shared" si="30"/>
        <v>#DIV/0!</v>
      </c>
      <c r="K284" s="77" t="e">
        <f t="shared" si="30"/>
        <v>#DIV/0!</v>
      </c>
      <c r="L284" s="77" t="e">
        <f t="shared" si="30"/>
        <v>#DIV/0!</v>
      </c>
      <c r="M284" s="77" t="e">
        <f t="shared" si="30"/>
        <v>#DIV/0!</v>
      </c>
      <c r="N284" s="77" t="e">
        <f t="shared" si="30"/>
        <v>#DIV/0!</v>
      </c>
    </row>
    <row r="285" spans="2:14" x14ac:dyDescent="0.2">
      <c r="B285" s="72" t="str">
        <f t="shared" si="12"/>
        <v>50_Run19</v>
      </c>
      <c r="C285" s="72">
        <f t="shared" si="12"/>
        <v>0</v>
      </c>
      <c r="D285" s="71" t="str">
        <f t="shared" si="12"/>
        <v>JASO BC</v>
      </c>
      <c r="E285" s="77" t="e">
        <f t="shared" ref="E285:N285" si="31">E157*E$138*2*3.14159/60/1000</f>
        <v>#DIV/0!</v>
      </c>
      <c r="F285" s="77" t="e">
        <f t="shared" si="31"/>
        <v>#DIV/0!</v>
      </c>
      <c r="G285" s="77" t="e">
        <f t="shared" si="31"/>
        <v>#DIV/0!</v>
      </c>
      <c r="H285" s="77" t="e">
        <f t="shared" si="31"/>
        <v>#DIV/0!</v>
      </c>
      <c r="I285" s="77" t="e">
        <f t="shared" si="31"/>
        <v>#DIV/0!</v>
      </c>
      <c r="J285" s="77" t="e">
        <f t="shared" si="31"/>
        <v>#DIV/0!</v>
      </c>
      <c r="K285" s="77" t="e">
        <f t="shared" si="31"/>
        <v>#DIV/0!</v>
      </c>
      <c r="L285" s="77" t="e">
        <f t="shared" si="31"/>
        <v>#DIV/0!</v>
      </c>
      <c r="M285" s="77" t="e">
        <f t="shared" si="31"/>
        <v>#DIV/0!</v>
      </c>
      <c r="N285" s="77" t="e">
        <f t="shared" si="31"/>
        <v>#DIV/0!</v>
      </c>
    </row>
    <row r="286" spans="2:14" x14ac:dyDescent="0.2">
      <c r="B286" s="72" t="str">
        <f t="shared" si="12"/>
        <v>50_Run20</v>
      </c>
      <c r="C286" s="72">
        <f t="shared" si="12"/>
        <v>0</v>
      </c>
      <c r="D286" s="71">
        <f t="shared" si="12"/>
        <v>0</v>
      </c>
      <c r="E286" s="77" t="e">
        <f t="shared" ref="E286:N286" si="32">E158*E$138*2*3.14159/60/1000</f>
        <v>#DIV/0!</v>
      </c>
      <c r="F286" s="77" t="e">
        <f t="shared" si="32"/>
        <v>#DIV/0!</v>
      </c>
      <c r="G286" s="77" t="e">
        <f t="shared" si="32"/>
        <v>#DIV/0!</v>
      </c>
      <c r="H286" s="77" t="e">
        <f t="shared" si="32"/>
        <v>#DIV/0!</v>
      </c>
      <c r="I286" s="77" t="e">
        <f t="shared" si="32"/>
        <v>#DIV/0!</v>
      </c>
      <c r="J286" s="77" t="e">
        <f t="shared" si="32"/>
        <v>#DIV/0!</v>
      </c>
      <c r="K286" s="77" t="e">
        <f t="shared" si="32"/>
        <v>#DIV/0!</v>
      </c>
      <c r="L286" s="77" t="e">
        <f t="shared" si="32"/>
        <v>#DIV/0!</v>
      </c>
      <c r="M286" s="77" t="e">
        <f t="shared" si="32"/>
        <v>#DIV/0!</v>
      </c>
      <c r="N286" s="77" t="e">
        <f t="shared" si="32"/>
        <v>#DIV/0!</v>
      </c>
    </row>
    <row r="287" spans="2:14" x14ac:dyDescent="0.2">
      <c r="B287" s="72" t="str">
        <f t="shared" ref="B287:D306" si="33">B159</f>
        <v>50_Run21</v>
      </c>
      <c r="C287" s="72">
        <f t="shared" si="33"/>
        <v>0</v>
      </c>
      <c r="D287" s="71" t="str">
        <f t="shared" si="33"/>
        <v>JASO BC</v>
      </c>
      <c r="E287" s="77" t="e">
        <f t="shared" ref="E287:N287" si="34">E159*E$138*2*3.14159/60/1000</f>
        <v>#DIV/0!</v>
      </c>
      <c r="F287" s="77" t="e">
        <f t="shared" si="34"/>
        <v>#DIV/0!</v>
      </c>
      <c r="G287" s="77" t="e">
        <f t="shared" si="34"/>
        <v>#DIV/0!</v>
      </c>
      <c r="H287" s="77" t="e">
        <f t="shared" si="34"/>
        <v>#DIV/0!</v>
      </c>
      <c r="I287" s="77" t="e">
        <f t="shared" si="34"/>
        <v>#DIV/0!</v>
      </c>
      <c r="J287" s="77" t="e">
        <f t="shared" si="34"/>
        <v>#DIV/0!</v>
      </c>
      <c r="K287" s="77" t="e">
        <f t="shared" si="34"/>
        <v>#DIV/0!</v>
      </c>
      <c r="L287" s="77" t="e">
        <f t="shared" si="34"/>
        <v>#DIV/0!</v>
      </c>
      <c r="M287" s="77" t="e">
        <f t="shared" si="34"/>
        <v>#DIV/0!</v>
      </c>
      <c r="N287" s="77" t="e">
        <f t="shared" si="34"/>
        <v>#DIV/0!</v>
      </c>
    </row>
    <row r="288" spans="2:14" x14ac:dyDescent="0.2">
      <c r="B288" s="72" t="str">
        <f t="shared" si="33"/>
        <v>50_Run22</v>
      </c>
      <c r="C288" s="72">
        <f t="shared" si="33"/>
        <v>0</v>
      </c>
      <c r="D288" s="71">
        <f t="shared" si="33"/>
        <v>0</v>
      </c>
      <c r="E288" s="77" t="e">
        <f t="shared" ref="E288:N288" si="35">E160*E$138*2*3.14159/60/1000</f>
        <v>#DIV/0!</v>
      </c>
      <c r="F288" s="77" t="e">
        <f t="shared" si="35"/>
        <v>#DIV/0!</v>
      </c>
      <c r="G288" s="77" t="e">
        <f t="shared" si="35"/>
        <v>#DIV/0!</v>
      </c>
      <c r="H288" s="77" t="e">
        <f t="shared" si="35"/>
        <v>#DIV/0!</v>
      </c>
      <c r="I288" s="77" t="e">
        <f t="shared" si="35"/>
        <v>#DIV/0!</v>
      </c>
      <c r="J288" s="77" t="e">
        <f t="shared" si="35"/>
        <v>#DIV/0!</v>
      </c>
      <c r="K288" s="77" t="e">
        <f t="shared" si="35"/>
        <v>#DIV/0!</v>
      </c>
      <c r="L288" s="77" t="e">
        <f t="shared" si="35"/>
        <v>#DIV/0!</v>
      </c>
      <c r="M288" s="77" t="e">
        <f t="shared" si="35"/>
        <v>#DIV/0!</v>
      </c>
      <c r="N288" s="77" t="e">
        <f t="shared" si="35"/>
        <v>#DIV/0!</v>
      </c>
    </row>
    <row r="289" spans="2:14" x14ac:dyDescent="0.2">
      <c r="B289" s="72" t="str">
        <f t="shared" si="33"/>
        <v>50_Run23</v>
      </c>
      <c r="C289" s="72">
        <f t="shared" si="33"/>
        <v>0</v>
      </c>
      <c r="D289" s="71" t="str">
        <f t="shared" si="33"/>
        <v>JASO BC</v>
      </c>
      <c r="E289" s="77" t="e">
        <f t="shared" ref="E289:N289" si="36">E161*E$138*2*3.14159/60/1000</f>
        <v>#DIV/0!</v>
      </c>
      <c r="F289" s="77" t="e">
        <f t="shared" si="36"/>
        <v>#DIV/0!</v>
      </c>
      <c r="G289" s="77" t="e">
        <f t="shared" si="36"/>
        <v>#DIV/0!</v>
      </c>
      <c r="H289" s="77" t="e">
        <f t="shared" si="36"/>
        <v>#DIV/0!</v>
      </c>
      <c r="I289" s="77" t="e">
        <f t="shared" si="36"/>
        <v>#DIV/0!</v>
      </c>
      <c r="J289" s="77" t="e">
        <f t="shared" si="36"/>
        <v>#DIV/0!</v>
      </c>
      <c r="K289" s="77" t="e">
        <f t="shared" si="36"/>
        <v>#DIV/0!</v>
      </c>
      <c r="L289" s="77" t="e">
        <f t="shared" si="36"/>
        <v>#DIV/0!</v>
      </c>
      <c r="M289" s="77" t="e">
        <f t="shared" si="36"/>
        <v>#DIV/0!</v>
      </c>
      <c r="N289" s="77" t="e">
        <f t="shared" si="36"/>
        <v>#DIV/0!</v>
      </c>
    </row>
    <row r="290" spans="2:14" x14ac:dyDescent="0.2">
      <c r="B290" s="72" t="str">
        <f t="shared" si="33"/>
        <v>50_Run24</v>
      </c>
      <c r="C290" s="72">
        <f t="shared" si="33"/>
        <v>0</v>
      </c>
      <c r="D290" s="71">
        <f t="shared" si="33"/>
        <v>0</v>
      </c>
      <c r="E290" s="77" t="e">
        <f t="shared" ref="E290:N290" si="37">E162*E$138*2*3.14159/60/1000</f>
        <v>#DIV/0!</v>
      </c>
      <c r="F290" s="77" t="e">
        <f t="shared" si="37"/>
        <v>#DIV/0!</v>
      </c>
      <c r="G290" s="77" t="e">
        <f t="shared" si="37"/>
        <v>#DIV/0!</v>
      </c>
      <c r="H290" s="77" t="e">
        <f t="shared" si="37"/>
        <v>#DIV/0!</v>
      </c>
      <c r="I290" s="77" t="e">
        <f t="shared" si="37"/>
        <v>#DIV/0!</v>
      </c>
      <c r="J290" s="77" t="e">
        <f t="shared" si="37"/>
        <v>#DIV/0!</v>
      </c>
      <c r="K290" s="77" t="e">
        <f t="shared" si="37"/>
        <v>#DIV/0!</v>
      </c>
      <c r="L290" s="77" t="e">
        <f t="shared" si="37"/>
        <v>#DIV/0!</v>
      </c>
      <c r="M290" s="77" t="e">
        <f t="shared" si="37"/>
        <v>#DIV/0!</v>
      </c>
      <c r="N290" s="77" t="e">
        <f t="shared" si="37"/>
        <v>#DIV/0!</v>
      </c>
    </row>
    <row r="291" spans="2:14" x14ac:dyDescent="0.2">
      <c r="B291" s="72" t="str">
        <f t="shared" si="33"/>
        <v>50_Run25</v>
      </c>
      <c r="C291" s="72">
        <f t="shared" si="33"/>
        <v>0</v>
      </c>
      <c r="D291" s="71" t="str">
        <f t="shared" si="33"/>
        <v>JASO BC</v>
      </c>
      <c r="E291" s="77" t="e">
        <f t="shared" ref="E291:N291" si="38">E163*E$138*2*3.14159/60/1000</f>
        <v>#DIV/0!</v>
      </c>
      <c r="F291" s="77" t="e">
        <f t="shared" si="38"/>
        <v>#DIV/0!</v>
      </c>
      <c r="G291" s="77" t="e">
        <f t="shared" si="38"/>
        <v>#DIV/0!</v>
      </c>
      <c r="H291" s="77" t="e">
        <f t="shared" si="38"/>
        <v>#DIV/0!</v>
      </c>
      <c r="I291" s="77" t="e">
        <f t="shared" si="38"/>
        <v>#DIV/0!</v>
      </c>
      <c r="J291" s="77" t="e">
        <f t="shared" si="38"/>
        <v>#DIV/0!</v>
      </c>
      <c r="K291" s="77" t="e">
        <f t="shared" si="38"/>
        <v>#DIV/0!</v>
      </c>
      <c r="L291" s="77" t="e">
        <f t="shared" si="38"/>
        <v>#DIV/0!</v>
      </c>
      <c r="M291" s="77" t="e">
        <f t="shared" si="38"/>
        <v>#DIV/0!</v>
      </c>
      <c r="N291" s="77" t="e">
        <f t="shared" si="38"/>
        <v>#DIV/0!</v>
      </c>
    </row>
    <row r="292" spans="2:14" x14ac:dyDescent="0.2">
      <c r="B292" s="72" t="str">
        <f t="shared" si="33"/>
        <v>50_Run26</v>
      </c>
      <c r="C292" s="72">
        <f t="shared" si="33"/>
        <v>0</v>
      </c>
      <c r="D292" s="71">
        <f t="shared" si="33"/>
        <v>0</v>
      </c>
      <c r="E292" s="77" t="e">
        <f t="shared" ref="E292:N292" si="39">E164*E$138*2*3.14159/60/1000</f>
        <v>#DIV/0!</v>
      </c>
      <c r="F292" s="77" t="e">
        <f t="shared" si="39"/>
        <v>#DIV/0!</v>
      </c>
      <c r="G292" s="77" t="e">
        <f t="shared" si="39"/>
        <v>#DIV/0!</v>
      </c>
      <c r="H292" s="77" t="e">
        <f t="shared" si="39"/>
        <v>#DIV/0!</v>
      </c>
      <c r="I292" s="77" t="e">
        <f t="shared" si="39"/>
        <v>#DIV/0!</v>
      </c>
      <c r="J292" s="77" t="e">
        <f t="shared" si="39"/>
        <v>#DIV/0!</v>
      </c>
      <c r="K292" s="77" t="e">
        <f t="shared" si="39"/>
        <v>#DIV/0!</v>
      </c>
      <c r="L292" s="77" t="e">
        <f t="shared" si="39"/>
        <v>#DIV/0!</v>
      </c>
      <c r="M292" s="77" t="e">
        <f t="shared" si="39"/>
        <v>#DIV/0!</v>
      </c>
      <c r="N292" s="77" t="e">
        <f t="shared" si="39"/>
        <v>#DIV/0!</v>
      </c>
    </row>
    <row r="293" spans="2:14" x14ac:dyDescent="0.2">
      <c r="B293" s="72" t="str">
        <f t="shared" si="33"/>
        <v>50_Run27</v>
      </c>
      <c r="C293" s="72">
        <f t="shared" si="33"/>
        <v>0</v>
      </c>
      <c r="D293" s="71" t="str">
        <f t="shared" si="33"/>
        <v>JASO BC</v>
      </c>
      <c r="E293" s="77" t="e">
        <f t="shared" ref="E293:N293" si="40">E165*E$138*2*3.14159/60/1000</f>
        <v>#DIV/0!</v>
      </c>
      <c r="F293" s="77" t="e">
        <f t="shared" si="40"/>
        <v>#DIV/0!</v>
      </c>
      <c r="G293" s="77" t="e">
        <f t="shared" si="40"/>
        <v>#DIV/0!</v>
      </c>
      <c r="H293" s="77" t="e">
        <f t="shared" si="40"/>
        <v>#DIV/0!</v>
      </c>
      <c r="I293" s="77" t="e">
        <f t="shared" si="40"/>
        <v>#DIV/0!</v>
      </c>
      <c r="J293" s="77" t="e">
        <f t="shared" si="40"/>
        <v>#DIV/0!</v>
      </c>
      <c r="K293" s="77" t="e">
        <f t="shared" si="40"/>
        <v>#DIV/0!</v>
      </c>
      <c r="L293" s="77" t="e">
        <f t="shared" si="40"/>
        <v>#DIV/0!</v>
      </c>
      <c r="M293" s="77" t="e">
        <f t="shared" si="40"/>
        <v>#DIV/0!</v>
      </c>
      <c r="N293" s="77" t="e">
        <f t="shared" si="40"/>
        <v>#DIV/0!</v>
      </c>
    </row>
    <row r="294" spans="2:14" x14ac:dyDescent="0.2">
      <c r="B294" s="72" t="str">
        <f t="shared" si="33"/>
        <v>50_Run28</v>
      </c>
      <c r="C294" s="72">
        <f t="shared" si="33"/>
        <v>0</v>
      </c>
      <c r="D294" s="71">
        <f t="shared" si="33"/>
        <v>0</v>
      </c>
      <c r="E294" s="77" t="e">
        <f t="shared" ref="E294:N294" si="41">E166*E$138*2*3.14159/60/1000</f>
        <v>#DIV/0!</v>
      </c>
      <c r="F294" s="77" t="e">
        <f t="shared" si="41"/>
        <v>#DIV/0!</v>
      </c>
      <c r="G294" s="77" t="e">
        <f t="shared" si="41"/>
        <v>#DIV/0!</v>
      </c>
      <c r="H294" s="77" t="e">
        <f t="shared" si="41"/>
        <v>#DIV/0!</v>
      </c>
      <c r="I294" s="77" t="e">
        <f t="shared" si="41"/>
        <v>#DIV/0!</v>
      </c>
      <c r="J294" s="77" t="e">
        <f t="shared" si="41"/>
        <v>#DIV/0!</v>
      </c>
      <c r="K294" s="77" t="e">
        <f t="shared" si="41"/>
        <v>#DIV/0!</v>
      </c>
      <c r="L294" s="77" t="e">
        <f t="shared" si="41"/>
        <v>#DIV/0!</v>
      </c>
      <c r="M294" s="77" t="e">
        <f t="shared" si="41"/>
        <v>#DIV/0!</v>
      </c>
      <c r="N294" s="77" t="e">
        <f t="shared" si="41"/>
        <v>#DIV/0!</v>
      </c>
    </row>
    <row r="295" spans="2:14" x14ac:dyDescent="0.2">
      <c r="B295" s="72" t="str">
        <f t="shared" si="33"/>
        <v>50_Run29</v>
      </c>
      <c r="C295" s="72">
        <f t="shared" si="33"/>
        <v>0</v>
      </c>
      <c r="D295" s="71" t="str">
        <f t="shared" si="33"/>
        <v>JASO BC</v>
      </c>
      <c r="E295" s="77" t="e">
        <f t="shared" ref="E295:N295" si="42">E167*E$138*2*3.14159/60/1000</f>
        <v>#DIV/0!</v>
      </c>
      <c r="F295" s="77" t="e">
        <f t="shared" si="42"/>
        <v>#DIV/0!</v>
      </c>
      <c r="G295" s="77" t="e">
        <f t="shared" si="42"/>
        <v>#DIV/0!</v>
      </c>
      <c r="H295" s="77" t="e">
        <f t="shared" si="42"/>
        <v>#DIV/0!</v>
      </c>
      <c r="I295" s="77" t="e">
        <f t="shared" si="42"/>
        <v>#DIV/0!</v>
      </c>
      <c r="J295" s="77" t="e">
        <f t="shared" si="42"/>
        <v>#DIV/0!</v>
      </c>
      <c r="K295" s="77" t="e">
        <f t="shared" si="42"/>
        <v>#DIV/0!</v>
      </c>
      <c r="L295" s="77" t="e">
        <f t="shared" si="42"/>
        <v>#DIV/0!</v>
      </c>
      <c r="M295" s="77" t="e">
        <f t="shared" si="42"/>
        <v>#DIV/0!</v>
      </c>
      <c r="N295" s="77" t="e">
        <f t="shared" si="42"/>
        <v>#DIV/0!</v>
      </c>
    </row>
    <row r="296" spans="2:14" x14ac:dyDescent="0.2">
      <c r="B296" s="72" t="str">
        <f t="shared" si="33"/>
        <v>50_Run30</v>
      </c>
      <c r="C296" s="72">
        <f t="shared" si="33"/>
        <v>0</v>
      </c>
      <c r="D296" s="71">
        <f t="shared" si="33"/>
        <v>0</v>
      </c>
      <c r="E296" s="77" t="e">
        <f t="shared" ref="E296:N296" si="43">E168*E$138*2*3.14159/60/1000</f>
        <v>#DIV/0!</v>
      </c>
      <c r="F296" s="77" t="e">
        <f t="shared" si="43"/>
        <v>#DIV/0!</v>
      </c>
      <c r="G296" s="77" t="e">
        <f t="shared" si="43"/>
        <v>#DIV/0!</v>
      </c>
      <c r="H296" s="77" t="e">
        <f t="shared" si="43"/>
        <v>#DIV/0!</v>
      </c>
      <c r="I296" s="77" t="e">
        <f t="shared" si="43"/>
        <v>#DIV/0!</v>
      </c>
      <c r="J296" s="77" t="e">
        <f t="shared" si="43"/>
        <v>#DIV/0!</v>
      </c>
      <c r="K296" s="77" t="e">
        <f t="shared" si="43"/>
        <v>#DIV/0!</v>
      </c>
      <c r="L296" s="77" t="e">
        <f t="shared" si="43"/>
        <v>#DIV/0!</v>
      </c>
      <c r="M296" s="77" t="e">
        <f t="shared" si="43"/>
        <v>#DIV/0!</v>
      </c>
      <c r="N296" s="77" t="e">
        <f t="shared" si="43"/>
        <v>#DIV/0!</v>
      </c>
    </row>
    <row r="297" spans="2:14" x14ac:dyDescent="0.2">
      <c r="B297" s="72" t="str">
        <f t="shared" si="33"/>
        <v>50_Run31</v>
      </c>
      <c r="C297" s="72">
        <f t="shared" si="33"/>
        <v>0</v>
      </c>
      <c r="D297" s="71" t="str">
        <f t="shared" si="33"/>
        <v>JASO BC</v>
      </c>
      <c r="E297" s="77" t="e">
        <f t="shared" ref="E297:N297" si="44">E169*E$138*2*3.14159/60/1000</f>
        <v>#DIV/0!</v>
      </c>
      <c r="F297" s="77" t="e">
        <f t="shared" si="44"/>
        <v>#DIV/0!</v>
      </c>
      <c r="G297" s="77" t="e">
        <f t="shared" si="44"/>
        <v>#DIV/0!</v>
      </c>
      <c r="H297" s="77" t="e">
        <f t="shared" si="44"/>
        <v>#DIV/0!</v>
      </c>
      <c r="I297" s="77" t="e">
        <f t="shared" si="44"/>
        <v>#DIV/0!</v>
      </c>
      <c r="J297" s="77" t="e">
        <f t="shared" si="44"/>
        <v>#DIV/0!</v>
      </c>
      <c r="K297" s="77" t="e">
        <f t="shared" si="44"/>
        <v>#DIV/0!</v>
      </c>
      <c r="L297" s="77" t="e">
        <f t="shared" si="44"/>
        <v>#DIV/0!</v>
      </c>
      <c r="M297" s="77" t="e">
        <f t="shared" si="44"/>
        <v>#DIV/0!</v>
      </c>
      <c r="N297" s="77" t="e">
        <f t="shared" si="44"/>
        <v>#DIV/0!</v>
      </c>
    </row>
    <row r="298" spans="2:14" x14ac:dyDescent="0.2">
      <c r="B298" s="72" t="str">
        <f t="shared" si="33"/>
        <v>50_Run32</v>
      </c>
      <c r="C298" s="72">
        <f t="shared" si="33"/>
        <v>0</v>
      </c>
      <c r="D298" s="71">
        <f t="shared" si="33"/>
        <v>0</v>
      </c>
      <c r="E298" s="77" t="e">
        <f t="shared" ref="E298:N298" si="45">E170*E$138*2*3.14159/60/1000</f>
        <v>#DIV/0!</v>
      </c>
      <c r="F298" s="77" t="e">
        <f t="shared" si="45"/>
        <v>#DIV/0!</v>
      </c>
      <c r="G298" s="77" t="e">
        <f t="shared" si="45"/>
        <v>#DIV/0!</v>
      </c>
      <c r="H298" s="77" t="e">
        <f t="shared" si="45"/>
        <v>#DIV/0!</v>
      </c>
      <c r="I298" s="77" t="e">
        <f t="shared" si="45"/>
        <v>#DIV/0!</v>
      </c>
      <c r="J298" s="77" t="e">
        <f t="shared" si="45"/>
        <v>#DIV/0!</v>
      </c>
      <c r="K298" s="77" t="e">
        <f t="shared" si="45"/>
        <v>#DIV/0!</v>
      </c>
      <c r="L298" s="77" t="e">
        <f t="shared" si="45"/>
        <v>#DIV/0!</v>
      </c>
      <c r="M298" s="77" t="e">
        <f t="shared" si="45"/>
        <v>#DIV/0!</v>
      </c>
      <c r="N298" s="77" t="e">
        <f t="shared" si="45"/>
        <v>#DIV/0!</v>
      </c>
    </row>
    <row r="299" spans="2:14" x14ac:dyDescent="0.2">
      <c r="B299" s="72" t="str">
        <f t="shared" si="33"/>
        <v>50_Run33</v>
      </c>
      <c r="C299" s="72">
        <f t="shared" si="33"/>
        <v>0</v>
      </c>
      <c r="D299" s="71" t="str">
        <f t="shared" si="33"/>
        <v>JASO BC</v>
      </c>
      <c r="E299" s="77" t="e">
        <f t="shared" ref="E299:N299" si="46">E171*E$138*2*3.14159/60/1000</f>
        <v>#DIV/0!</v>
      </c>
      <c r="F299" s="77" t="e">
        <f t="shared" si="46"/>
        <v>#DIV/0!</v>
      </c>
      <c r="G299" s="77" t="e">
        <f t="shared" si="46"/>
        <v>#DIV/0!</v>
      </c>
      <c r="H299" s="77" t="e">
        <f t="shared" si="46"/>
        <v>#DIV/0!</v>
      </c>
      <c r="I299" s="77" t="e">
        <f t="shared" si="46"/>
        <v>#DIV/0!</v>
      </c>
      <c r="J299" s="77" t="e">
        <f t="shared" si="46"/>
        <v>#DIV/0!</v>
      </c>
      <c r="K299" s="77" t="e">
        <f t="shared" si="46"/>
        <v>#DIV/0!</v>
      </c>
      <c r="L299" s="77" t="e">
        <f t="shared" si="46"/>
        <v>#DIV/0!</v>
      </c>
      <c r="M299" s="77" t="e">
        <f t="shared" si="46"/>
        <v>#DIV/0!</v>
      </c>
      <c r="N299" s="77" t="e">
        <f t="shared" si="46"/>
        <v>#DIV/0!</v>
      </c>
    </row>
    <row r="300" spans="2:14" x14ac:dyDescent="0.2">
      <c r="B300" s="72" t="str">
        <f t="shared" si="33"/>
        <v>50_Run34</v>
      </c>
      <c r="C300" s="72">
        <f t="shared" si="33"/>
        <v>0</v>
      </c>
      <c r="D300" s="71">
        <f t="shared" si="33"/>
        <v>0</v>
      </c>
      <c r="E300" s="77" t="e">
        <f t="shared" ref="E300:N300" si="47">E172*E$138*2*3.14159/60/1000</f>
        <v>#DIV/0!</v>
      </c>
      <c r="F300" s="77" t="e">
        <f t="shared" si="47"/>
        <v>#DIV/0!</v>
      </c>
      <c r="G300" s="77" t="e">
        <f t="shared" si="47"/>
        <v>#DIV/0!</v>
      </c>
      <c r="H300" s="77" t="e">
        <f t="shared" si="47"/>
        <v>#DIV/0!</v>
      </c>
      <c r="I300" s="77" t="e">
        <f t="shared" si="47"/>
        <v>#DIV/0!</v>
      </c>
      <c r="J300" s="77" t="e">
        <f t="shared" si="47"/>
        <v>#DIV/0!</v>
      </c>
      <c r="K300" s="77" t="e">
        <f t="shared" si="47"/>
        <v>#DIV/0!</v>
      </c>
      <c r="L300" s="77" t="e">
        <f t="shared" si="47"/>
        <v>#DIV/0!</v>
      </c>
      <c r="M300" s="77" t="e">
        <f t="shared" si="47"/>
        <v>#DIV/0!</v>
      </c>
      <c r="N300" s="77" t="e">
        <f t="shared" si="47"/>
        <v>#DIV/0!</v>
      </c>
    </row>
    <row r="301" spans="2:14" x14ac:dyDescent="0.2">
      <c r="B301" s="72" t="str">
        <f t="shared" si="33"/>
        <v>50_Run35</v>
      </c>
      <c r="C301" s="72">
        <f t="shared" si="33"/>
        <v>0</v>
      </c>
      <c r="D301" s="71" t="str">
        <f t="shared" si="33"/>
        <v>JASO BC</v>
      </c>
      <c r="E301" s="77" t="e">
        <f t="shared" ref="E301:N301" si="48">E173*E$138*2*3.14159/60/1000</f>
        <v>#DIV/0!</v>
      </c>
      <c r="F301" s="77" t="e">
        <f t="shared" si="48"/>
        <v>#DIV/0!</v>
      </c>
      <c r="G301" s="77" t="e">
        <f t="shared" si="48"/>
        <v>#DIV/0!</v>
      </c>
      <c r="H301" s="77" t="e">
        <f t="shared" si="48"/>
        <v>#DIV/0!</v>
      </c>
      <c r="I301" s="77" t="e">
        <f t="shared" si="48"/>
        <v>#DIV/0!</v>
      </c>
      <c r="J301" s="77" t="e">
        <f t="shared" si="48"/>
        <v>#DIV/0!</v>
      </c>
      <c r="K301" s="77" t="e">
        <f t="shared" si="48"/>
        <v>#DIV/0!</v>
      </c>
      <c r="L301" s="77" t="e">
        <f t="shared" si="48"/>
        <v>#DIV/0!</v>
      </c>
      <c r="M301" s="77" t="e">
        <f t="shared" si="48"/>
        <v>#DIV/0!</v>
      </c>
      <c r="N301" s="77" t="e">
        <f t="shared" si="48"/>
        <v>#DIV/0!</v>
      </c>
    </row>
    <row r="302" spans="2:14" x14ac:dyDescent="0.2">
      <c r="B302" s="72" t="str">
        <f t="shared" si="33"/>
        <v>50_Run36</v>
      </c>
      <c r="C302" s="72">
        <f t="shared" si="33"/>
        <v>0</v>
      </c>
      <c r="D302" s="71">
        <f t="shared" si="33"/>
        <v>0</v>
      </c>
      <c r="E302" s="77" t="e">
        <f t="shared" ref="E302:N302" si="49">E174*E$138*2*3.14159/60/1000</f>
        <v>#DIV/0!</v>
      </c>
      <c r="F302" s="77" t="e">
        <f t="shared" si="49"/>
        <v>#DIV/0!</v>
      </c>
      <c r="G302" s="77" t="e">
        <f t="shared" si="49"/>
        <v>#DIV/0!</v>
      </c>
      <c r="H302" s="77" t="e">
        <f t="shared" si="49"/>
        <v>#DIV/0!</v>
      </c>
      <c r="I302" s="77" t="e">
        <f t="shared" si="49"/>
        <v>#DIV/0!</v>
      </c>
      <c r="J302" s="77" t="e">
        <f t="shared" si="49"/>
        <v>#DIV/0!</v>
      </c>
      <c r="K302" s="77" t="e">
        <f t="shared" si="49"/>
        <v>#DIV/0!</v>
      </c>
      <c r="L302" s="77" t="e">
        <f t="shared" si="49"/>
        <v>#DIV/0!</v>
      </c>
      <c r="M302" s="77" t="e">
        <f t="shared" si="49"/>
        <v>#DIV/0!</v>
      </c>
      <c r="N302" s="77" t="e">
        <f t="shared" si="49"/>
        <v>#DIV/0!</v>
      </c>
    </row>
    <row r="303" spans="2:14" x14ac:dyDescent="0.2">
      <c r="B303" s="72" t="str">
        <f t="shared" si="33"/>
        <v>50_Run37</v>
      </c>
      <c r="C303" s="72">
        <f t="shared" si="33"/>
        <v>0</v>
      </c>
      <c r="D303" s="71" t="str">
        <f t="shared" si="33"/>
        <v>JASO BC</v>
      </c>
      <c r="E303" s="77" t="e">
        <f t="shared" ref="E303:N303" si="50">E175*E$138*2*3.14159/60/1000</f>
        <v>#DIV/0!</v>
      </c>
      <c r="F303" s="77" t="e">
        <f t="shared" si="50"/>
        <v>#DIV/0!</v>
      </c>
      <c r="G303" s="77" t="e">
        <f t="shared" si="50"/>
        <v>#DIV/0!</v>
      </c>
      <c r="H303" s="77" t="e">
        <f t="shared" si="50"/>
        <v>#DIV/0!</v>
      </c>
      <c r="I303" s="77" t="e">
        <f t="shared" si="50"/>
        <v>#DIV/0!</v>
      </c>
      <c r="J303" s="77" t="e">
        <f t="shared" si="50"/>
        <v>#DIV/0!</v>
      </c>
      <c r="K303" s="77" t="e">
        <f t="shared" si="50"/>
        <v>#DIV/0!</v>
      </c>
      <c r="L303" s="77" t="e">
        <f t="shared" si="50"/>
        <v>#DIV/0!</v>
      </c>
      <c r="M303" s="77" t="e">
        <f t="shared" si="50"/>
        <v>#DIV/0!</v>
      </c>
      <c r="N303" s="77" t="e">
        <f t="shared" si="50"/>
        <v>#DIV/0!</v>
      </c>
    </row>
    <row r="304" spans="2:14" x14ac:dyDescent="0.2">
      <c r="B304" s="72" t="str">
        <f t="shared" si="33"/>
        <v>50_Run38</v>
      </c>
      <c r="C304" s="72">
        <f t="shared" si="33"/>
        <v>0</v>
      </c>
      <c r="D304" s="71">
        <f t="shared" si="33"/>
        <v>0</v>
      </c>
      <c r="E304" s="77" t="e">
        <f t="shared" ref="E304:N304" si="51">E176*E$138*2*3.14159/60/1000</f>
        <v>#DIV/0!</v>
      </c>
      <c r="F304" s="77" t="e">
        <f t="shared" si="51"/>
        <v>#DIV/0!</v>
      </c>
      <c r="G304" s="77" t="e">
        <f t="shared" si="51"/>
        <v>#DIV/0!</v>
      </c>
      <c r="H304" s="77" t="e">
        <f t="shared" si="51"/>
        <v>#DIV/0!</v>
      </c>
      <c r="I304" s="77" t="e">
        <f t="shared" si="51"/>
        <v>#DIV/0!</v>
      </c>
      <c r="J304" s="77" t="e">
        <f t="shared" si="51"/>
        <v>#DIV/0!</v>
      </c>
      <c r="K304" s="77" t="e">
        <f t="shared" si="51"/>
        <v>#DIV/0!</v>
      </c>
      <c r="L304" s="77" t="e">
        <f t="shared" si="51"/>
        <v>#DIV/0!</v>
      </c>
      <c r="M304" s="77" t="e">
        <f t="shared" si="51"/>
        <v>#DIV/0!</v>
      </c>
      <c r="N304" s="77" t="e">
        <f t="shared" si="51"/>
        <v>#DIV/0!</v>
      </c>
    </row>
    <row r="305" spans="2:14" x14ac:dyDescent="0.2">
      <c r="B305" s="72" t="str">
        <f t="shared" si="33"/>
        <v>50_Run39</v>
      </c>
      <c r="C305" s="72">
        <f t="shared" si="33"/>
        <v>0</v>
      </c>
      <c r="D305" s="71" t="str">
        <f t="shared" si="33"/>
        <v>JASO BC</v>
      </c>
      <c r="E305" s="77" t="e">
        <f t="shared" ref="E305:N305" si="52">E177*E$138*2*3.14159/60/1000</f>
        <v>#DIV/0!</v>
      </c>
      <c r="F305" s="77" t="e">
        <f t="shared" si="52"/>
        <v>#DIV/0!</v>
      </c>
      <c r="G305" s="77" t="e">
        <f t="shared" si="52"/>
        <v>#DIV/0!</v>
      </c>
      <c r="H305" s="77" t="e">
        <f t="shared" si="52"/>
        <v>#DIV/0!</v>
      </c>
      <c r="I305" s="77" t="e">
        <f t="shared" si="52"/>
        <v>#DIV/0!</v>
      </c>
      <c r="J305" s="77" t="e">
        <f t="shared" si="52"/>
        <v>#DIV/0!</v>
      </c>
      <c r="K305" s="77" t="e">
        <f t="shared" si="52"/>
        <v>#DIV/0!</v>
      </c>
      <c r="L305" s="77" t="e">
        <f t="shared" si="52"/>
        <v>#DIV/0!</v>
      </c>
      <c r="M305" s="77" t="e">
        <f t="shared" si="52"/>
        <v>#DIV/0!</v>
      </c>
      <c r="N305" s="77" t="e">
        <f t="shared" si="52"/>
        <v>#DIV/0!</v>
      </c>
    </row>
    <row r="306" spans="2:14" x14ac:dyDescent="0.2">
      <c r="B306" s="72" t="str">
        <f t="shared" si="33"/>
        <v>50_Run40</v>
      </c>
      <c r="C306" s="72">
        <f t="shared" si="33"/>
        <v>0</v>
      </c>
      <c r="D306" s="71">
        <f t="shared" si="33"/>
        <v>0</v>
      </c>
      <c r="E306" s="77" t="e">
        <f t="shared" ref="E306:N306" si="53">E178*E$138*2*3.14159/60/1000</f>
        <v>#DIV/0!</v>
      </c>
      <c r="F306" s="77" t="e">
        <f t="shared" si="53"/>
        <v>#DIV/0!</v>
      </c>
      <c r="G306" s="77" t="e">
        <f t="shared" si="53"/>
        <v>#DIV/0!</v>
      </c>
      <c r="H306" s="77" t="e">
        <f t="shared" si="53"/>
        <v>#DIV/0!</v>
      </c>
      <c r="I306" s="77" t="e">
        <f t="shared" si="53"/>
        <v>#DIV/0!</v>
      </c>
      <c r="J306" s="77" t="e">
        <f t="shared" si="53"/>
        <v>#DIV/0!</v>
      </c>
      <c r="K306" s="77" t="e">
        <f t="shared" si="53"/>
        <v>#DIV/0!</v>
      </c>
      <c r="L306" s="77" t="e">
        <f t="shared" si="53"/>
        <v>#DIV/0!</v>
      </c>
      <c r="M306" s="77" t="e">
        <f t="shared" si="53"/>
        <v>#DIV/0!</v>
      </c>
      <c r="N306" s="77" t="e">
        <f t="shared" si="53"/>
        <v>#DIV/0!</v>
      </c>
    </row>
    <row r="307" spans="2:14" x14ac:dyDescent="0.2">
      <c r="B307" s="72" t="str">
        <f t="shared" ref="B307:D316" si="54">B179</f>
        <v>50_Run41</v>
      </c>
      <c r="C307" s="72">
        <f t="shared" si="54"/>
        <v>0</v>
      </c>
      <c r="D307" s="71" t="str">
        <f t="shared" si="54"/>
        <v>JASO BC</v>
      </c>
      <c r="E307" s="77" t="e">
        <f t="shared" ref="E307:N307" si="55">E179*E$138*2*3.14159/60/1000</f>
        <v>#DIV/0!</v>
      </c>
      <c r="F307" s="77" t="e">
        <f t="shared" si="55"/>
        <v>#DIV/0!</v>
      </c>
      <c r="G307" s="77" t="e">
        <f t="shared" si="55"/>
        <v>#DIV/0!</v>
      </c>
      <c r="H307" s="77" t="e">
        <f t="shared" si="55"/>
        <v>#DIV/0!</v>
      </c>
      <c r="I307" s="77" t="e">
        <f t="shared" si="55"/>
        <v>#DIV/0!</v>
      </c>
      <c r="J307" s="77" t="e">
        <f t="shared" si="55"/>
        <v>#DIV/0!</v>
      </c>
      <c r="K307" s="77" t="e">
        <f t="shared" si="55"/>
        <v>#DIV/0!</v>
      </c>
      <c r="L307" s="77" t="e">
        <f t="shared" si="55"/>
        <v>#DIV/0!</v>
      </c>
      <c r="M307" s="77" t="e">
        <f t="shared" si="55"/>
        <v>#DIV/0!</v>
      </c>
      <c r="N307" s="77" t="e">
        <f t="shared" si="55"/>
        <v>#DIV/0!</v>
      </c>
    </row>
    <row r="308" spans="2:14" x14ac:dyDescent="0.2">
      <c r="B308" s="72" t="str">
        <f t="shared" si="54"/>
        <v>50_Run42</v>
      </c>
      <c r="C308" s="72">
        <f t="shared" si="54"/>
        <v>0</v>
      </c>
      <c r="D308" s="71">
        <f t="shared" si="54"/>
        <v>0</v>
      </c>
      <c r="E308" s="77" t="e">
        <f t="shared" ref="E308:N308" si="56">E180*E$138*2*3.14159/60/1000</f>
        <v>#DIV/0!</v>
      </c>
      <c r="F308" s="77" t="e">
        <f t="shared" si="56"/>
        <v>#DIV/0!</v>
      </c>
      <c r="G308" s="77" t="e">
        <f t="shared" si="56"/>
        <v>#DIV/0!</v>
      </c>
      <c r="H308" s="77" t="e">
        <f t="shared" si="56"/>
        <v>#DIV/0!</v>
      </c>
      <c r="I308" s="77" t="e">
        <f t="shared" si="56"/>
        <v>#DIV/0!</v>
      </c>
      <c r="J308" s="77" t="e">
        <f t="shared" si="56"/>
        <v>#DIV/0!</v>
      </c>
      <c r="K308" s="77" t="e">
        <f t="shared" si="56"/>
        <v>#DIV/0!</v>
      </c>
      <c r="L308" s="77" t="e">
        <f t="shared" si="56"/>
        <v>#DIV/0!</v>
      </c>
      <c r="M308" s="77" t="e">
        <f t="shared" si="56"/>
        <v>#DIV/0!</v>
      </c>
      <c r="N308" s="77" t="e">
        <f t="shared" si="56"/>
        <v>#DIV/0!</v>
      </c>
    </row>
    <row r="309" spans="2:14" x14ac:dyDescent="0.2">
      <c r="B309" s="72" t="str">
        <f t="shared" si="54"/>
        <v>50_Run43</v>
      </c>
      <c r="C309" s="72">
        <f t="shared" si="54"/>
        <v>0</v>
      </c>
      <c r="D309" s="71" t="str">
        <f t="shared" si="54"/>
        <v>JASO BC</v>
      </c>
      <c r="E309" s="77" t="e">
        <f t="shared" ref="E309:N309" si="57">E181*E$138*2*3.14159/60/1000</f>
        <v>#DIV/0!</v>
      </c>
      <c r="F309" s="77" t="e">
        <f t="shared" si="57"/>
        <v>#DIV/0!</v>
      </c>
      <c r="G309" s="77" t="e">
        <f t="shared" si="57"/>
        <v>#DIV/0!</v>
      </c>
      <c r="H309" s="77" t="e">
        <f t="shared" si="57"/>
        <v>#DIV/0!</v>
      </c>
      <c r="I309" s="77" t="e">
        <f t="shared" si="57"/>
        <v>#DIV/0!</v>
      </c>
      <c r="J309" s="77" t="e">
        <f t="shared" si="57"/>
        <v>#DIV/0!</v>
      </c>
      <c r="K309" s="77" t="e">
        <f t="shared" si="57"/>
        <v>#DIV/0!</v>
      </c>
      <c r="L309" s="77" t="e">
        <f t="shared" si="57"/>
        <v>#DIV/0!</v>
      </c>
      <c r="M309" s="77" t="e">
        <f t="shared" si="57"/>
        <v>#DIV/0!</v>
      </c>
      <c r="N309" s="77" t="e">
        <f t="shared" si="57"/>
        <v>#DIV/0!</v>
      </c>
    </row>
    <row r="310" spans="2:14" x14ac:dyDescent="0.2">
      <c r="B310" s="72" t="str">
        <f t="shared" si="54"/>
        <v>50_Run44</v>
      </c>
      <c r="C310" s="72">
        <f t="shared" si="54"/>
        <v>0</v>
      </c>
      <c r="D310" s="71">
        <f t="shared" si="54"/>
        <v>0</v>
      </c>
      <c r="E310" s="77" t="e">
        <f t="shared" ref="E310:N310" si="58">E182*E$138*2*3.14159/60/1000</f>
        <v>#DIV/0!</v>
      </c>
      <c r="F310" s="77" t="e">
        <f t="shared" si="58"/>
        <v>#DIV/0!</v>
      </c>
      <c r="G310" s="77" t="e">
        <f t="shared" si="58"/>
        <v>#DIV/0!</v>
      </c>
      <c r="H310" s="77" t="e">
        <f t="shared" si="58"/>
        <v>#DIV/0!</v>
      </c>
      <c r="I310" s="77" t="e">
        <f t="shared" si="58"/>
        <v>#DIV/0!</v>
      </c>
      <c r="J310" s="77" t="e">
        <f t="shared" si="58"/>
        <v>#DIV/0!</v>
      </c>
      <c r="K310" s="77" t="e">
        <f t="shared" si="58"/>
        <v>#DIV/0!</v>
      </c>
      <c r="L310" s="77" t="e">
        <f t="shared" si="58"/>
        <v>#DIV/0!</v>
      </c>
      <c r="M310" s="77" t="e">
        <f t="shared" si="58"/>
        <v>#DIV/0!</v>
      </c>
      <c r="N310" s="77" t="e">
        <f t="shared" si="58"/>
        <v>#DIV/0!</v>
      </c>
    </row>
    <row r="311" spans="2:14" x14ac:dyDescent="0.2">
      <c r="B311" s="72" t="str">
        <f t="shared" si="54"/>
        <v>50_Run45</v>
      </c>
      <c r="C311" s="72">
        <f t="shared" si="54"/>
        <v>0</v>
      </c>
      <c r="D311" s="71" t="str">
        <f t="shared" si="54"/>
        <v>JASO BC</v>
      </c>
      <c r="E311" s="77" t="e">
        <f t="shared" ref="E311:N311" si="59">E183*E$138*2*3.14159/60/1000</f>
        <v>#DIV/0!</v>
      </c>
      <c r="F311" s="77" t="e">
        <f t="shared" si="59"/>
        <v>#DIV/0!</v>
      </c>
      <c r="G311" s="77" t="e">
        <f t="shared" si="59"/>
        <v>#DIV/0!</v>
      </c>
      <c r="H311" s="77" t="e">
        <f t="shared" si="59"/>
        <v>#DIV/0!</v>
      </c>
      <c r="I311" s="77" t="e">
        <f t="shared" si="59"/>
        <v>#DIV/0!</v>
      </c>
      <c r="J311" s="77" t="e">
        <f t="shared" si="59"/>
        <v>#DIV/0!</v>
      </c>
      <c r="K311" s="77" t="e">
        <f t="shared" si="59"/>
        <v>#DIV/0!</v>
      </c>
      <c r="L311" s="77" t="e">
        <f t="shared" si="59"/>
        <v>#DIV/0!</v>
      </c>
      <c r="M311" s="77" t="e">
        <f t="shared" si="59"/>
        <v>#DIV/0!</v>
      </c>
      <c r="N311" s="77" t="e">
        <f t="shared" si="59"/>
        <v>#DIV/0!</v>
      </c>
    </row>
    <row r="312" spans="2:14" x14ac:dyDescent="0.2">
      <c r="B312" s="72" t="str">
        <f t="shared" si="54"/>
        <v>50_Run46</v>
      </c>
      <c r="C312" s="72">
        <f t="shared" si="54"/>
        <v>0</v>
      </c>
      <c r="D312" s="71">
        <f t="shared" si="54"/>
        <v>0</v>
      </c>
      <c r="E312" s="77" t="e">
        <f t="shared" ref="E312:N312" si="60">E184*E$138*2*3.14159/60/1000</f>
        <v>#DIV/0!</v>
      </c>
      <c r="F312" s="77" t="e">
        <f t="shared" si="60"/>
        <v>#DIV/0!</v>
      </c>
      <c r="G312" s="77" t="e">
        <f t="shared" si="60"/>
        <v>#DIV/0!</v>
      </c>
      <c r="H312" s="77" t="e">
        <f t="shared" si="60"/>
        <v>#DIV/0!</v>
      </c>
      <c r="I312" s="77" t="e">
        <f t="shared" si="60"/>
        <v>#DIV/0!</v>
      </c>
      <c r="J312" s="77" t="e">
        <f t="shared" si="60"/>
        <v>#DIV/0!</v>
      </c>
      <c r="K312" s="77" t="e">
        <f t="shared" si="60"/>
        <v>#DIV/0!</v>
      </c>
      <c r="L312" s="77" t="e">
        <f t="shared" si="60"/>
        <v>#DIV/0!</v>
      </c>
      <c r="M312" s="77" t="e">
        <f t="shared" si="60"/>
        <v>#DIV/0!</v>
      </c>
      <c r="N312" s="77" t="e">
        <f t="shared" si="60"/>
        <v>#DIV/0!</v>
      </c>
    </row>
    <row r="313" spans="2:14" x14ac:dyDescent="0.2">
      <c r="B313" s="72" t="str">
        <f t="shared" si="54"/>
        <v>50_Run47</v>
      </c>
      <c r="C313" s="72">
        <f t="shared" si="54"/>
        <v>0</v>
      </c>
      <c r="D313" s="71" t="str">
        <f t="shared" si="54"/>
        <v>JASO BC</v>
      </c>
      <c r="E313" s="77" t="e">
        <f t="shared" ref="E313:N313" si="61">E185*E$138*2*3.14159/60/1000</f>
        <v>#DIV/0!</v>
      </c>
      <c r="F313" s="77" t="e">
        <f t="shared" si="61"/>
        <v>#DIV/0!</v>
      </c>
      <c r="G313" s="77" t="e">
        <f t="shared" si="61"/>
        <v>#DIV/0!</v>
      </c>
      <c r="H313" s="77" t="e">
        <f t="shared" si="61"/>
        <v>#DIV/0!</v>
      </c>
      <c r="I313" s="77" t="e">
        <f t="shared" si="61"/>
        <v>#DIV/0!</v>
      </c>
      <c r="J313" s="77" t="e">
        <f t="shared" si="61"/>
        <v>#DIV/0!</v>
      </c>
      <c r="K313" s="77" t="e">
        <f t="shared" si="61"/>
        <v>#DIV/0!</v>
      </c>
      <c r="L313" s="77" t="e">
        <f t="shared" si="61"/>
        <v>#DIV/0!</v>
      </c>
      <c r="M313" s="77" t="e">
        <f t="shared" si="61"/>
        <v>#DIV/0!</v>
      </c>
      <c r="N313" s="77" t="e">
        <f t="shared" si="61"/>
        <v>#DIV/0!</v>
      </c>
    </row>
    <row r="314" spans="2:14" x14ac:dyDescent="0.2">
      <c r="B314" s="72" t="str">
        <f t="shared" si="54"/>
        <v>50_Run48</v>
      </c>
      <c r="C314" s="72">
        <f t="shared" si="54"/>
        <v>0</v>
      </c>
      <c r="D314" s="71">
        <f t="shared" si="54"/>
        <v>0</v>
      </c>
      <c r="E314" s="77" t="e">
        <f t="shared" ref="E314:N314" si="62">E186*E$138*2*3.14159/60/1000</f>
        <v>#DIV/0!</v>
      </c>
      <c r="F314" s="77" t="e">
        <f t="shared" si="62"/>
        <v>#DIV/0!</v>
      </c>
      <c r="G314" s="77" t="e">
        <f t="shared" si="62"/>
        <v>#DIV/0!</v>
      </c>
      <c r="H314" s="77" t="e">
        <f t="shared" si="62"/>
        <v>#DIV/0!</v>
      </c>
      <c r="I314" s="77" t="e">
        <f t="shared" si="62"/>
        <v>#DIV/0!</v>
      </c>
      <c r="J314" s="77" t="e">
        <f t="shared" si="62"/>
        <v>#DIV/0!</v>
      </c>
      <c r="K314" s="77" t="e">
        <f t="shared" si="62"/>
        <v>#DIV/0!</v>
      </c>
      <c r="L314" s="77" t="e">
        <f t="shared" si="62"/>
        <v>#DIV/0!</v>
      </c>
      <c r="M314" s="77" t="e">
        <f t="shared" si="62"/>
        <v>#DIV/0!</v>
      </c>
      <c r="N314" s="77" t="e">
        <f t="shared" si="62"/>
        <v>#DIV/0!</v>
      </c>
    </row>
    <row r="315" spans="2:14" x14ac:dyDescent="0.2">
      <c r="B315" s="72" t="str">
        <f t="shared" si="54"/>
        <v>50_Run49</v>
      </c>
      <c r="C315" s="72">
        <f t="shared" si="54"/>
        <v>0</v>
      </c>
      <c r="D315" s="71" t="str">
        <f t="shared" si="54"/>
        <v>JASO BC</v>
      </c>
      <c r="E315" s="77" t="e">
        <f t="shared" ref="E315:N315" si="63">E187*E$138*2*3.14159/60/1000</f>
        <v>#DIV/0!</v>
      </c>
      <c r="F315" s="77" t="e">
        <f t="shared" si="63"/>
        <v>#DIV/0!</v>
      </c>
      <c r="G315" s="77" t="e">
        <f t="shared" si="63"/>
        <v>#DIV/0!</v>
      </c>
      <c r="H315" s="77" t="e">
        <f t="shared" si="63"/>
        <v>#DIV/0!</v>
      </c>
      <c r="I315" s="77" t="e">
        <f t="shared" si="63"/>
        <v>#DIV/0!</v>
      </c>
      <c r="J315" s="77" t="e">
        <f t="shared" si="63"/>
        <v>#DIV/0!</v>
      </c>
      <c r="K315" s="77" t="e">
        <f t="shared" si="63"/>
        <v>#DIV/0!</v>
      </c>
      <c r="L315" s="77" t="e">
        <f t="shared" si="63"/>
        <v>#DIV/0!</v>
      </c>
      <c r="M315" s="77" t="e">
        <f t="shared" si="63"/>
        <v>#DIV/0!</v>
      </c>
      <c r="N315" s="77" t="e">
        <f t="shared" si="63"/>
        <v>#DIV/0!</v>
      </c>
    </row>
    <row r="316" spans="2:14" x14ac:dyDescent="0.2">
      <c r="B316" s="72" t="str">
        <f t="shared" si="54"/>
        <v>50_Run50</v>
      </c>
      <c r="C316" s="72">
        <f t="shared" si="54"/>
        <v>0</v>
      </c>
      <c r="D316" s="71">
        <f t="shared" si="54"/>
        <v>0</v>
      </c>
      <c r="E316" s="77" t="e">
        <f t="shared" ref="E316:N316" si="64">E188*E$138*2*3.14159/60/1000</f>
        <v>#DIV/0!</v>
      </c>
      <c r="F316" s="77" t="e">
        <f t="shared" si="64"/>
        <v>#DIV/0!</v>
      </c>
      <c r="G316" s="77" t="e">
        <f t="shared" si="64"/>
        <v>#DIV/0!</v>
      </c>
      <c r="H316" s="77" t="e">
        <f t="shared" si="64"/>
        <v>#DIV/0!</v>
      </c>
      <c r="I316" s="77" t="e">
        <f t="shared" si="64"/>
        <v>#DIV/0!</v>
      </c>
      <c r="J316" s="77" t="e">
        <f t="shared" si="64"/>
        <v>#DIV/0!</v>
      </c>
      <c r="K316" s="77" t="e">
        <f t="shared" si="64"/>
        <v>#DIV/0!</v>
      </c>
      <c r="L316" s="77" t="e">
        <f t="shared" si="64"/>
        <v>#DIV/0!</v>
      </c>
      <c r="M316" s="77" t="e">
        <f t="shared" si="64"/>
        <v>#DIV/0!</v>
      </c>
      <c r="N316" s="77" t="e">
        <f t="shared" si="64"/>
        <v>#DIV/0!</v>
      </c>
    </row>
    <row r="317" spans="2:14" x14ac:dyDescent="0.2">
      <c r="B317" s="72" t="str">
        <f t="shared" ref="B317:D317" si="65">B189</f>
        <v>50_Run51</v>
      </c>
      <c r="C317" s="72">
        <f t="shared" si="65"/>
        <v>0</v>
      </c>
      <c r="D317" s="71" t="str">
        <f t="shared" si="65"/>
        <v>JASO BC</v>
      </c>
      <c r="E317" s="77" t="e">
        <f t="shared" ref="E317:N317" si="66">E189*E$138*2*3.14159/60/1000</f>
        <v>#DIV/0!</v>
      </c>
      <c r="F317" s="77" t="e">
        <f t="shared" si="66"/>
        <v>#DIV/0!</v>
      </c>
      <c r="G317" s="77" t="e">
        <f t="shared" si="66"/>
        <v>#DIV/0!</v>
      </c>
      <c r="H317" s="77" t="e">
        <f t="shared" si="66"/>
        <v>#DIV/0!</v>
      </c>
      <c r="I317" s="77" t="e">
        <f t="shared" si="66"/>
        <v>#DIV/0!</v>
      </c>
      <c r="J317" s="77" t="e">
        <f t="shared" si="66"/>
        <v>#DIV/0!</v>
      </c>
      <c r="K317" s="77" t="e">
        <f t="shared" si="66"/>
        <v>#DIV/0!</v>
      </c>
      <c r="L317" s="77" t="e">
        <f t="shared" si="66"/>
        <v>#DIV/0!</v>
      </c>
      <c r="M317" s="77" t="e">
        <f t="shared" si="66"/>
        <v>#DIV/0!</v>
      </c>
      <c r="N317" s="77" t="e">
        <f t="shared" si="66"/>
        <v>#DIV/0!</v>
      </c>
    </row>
    <row r="318" spans="2:14" x14ac:dyDescent="0.2">
      <c r="B318" s="72" t="str">
        <f t="shared" ref="B318:D318" si="67">B190</f>
        <v>50_Run52</v>
      </c>
      <c r="C318" s="72">
        <f t="shared" si="67"/>
        <v>0</v>
      </c>
      <c r="D318" s="71">
        <f t="shared" si="67"/>
        <v>0</v>
      </c>
      <c r="E318" s="77" t="e">
        <f t="shared" ref="E318:N318" si="68">E190*E$138*2*3.14159/60/1000</f>
        <v>#DIV/0!</v>
      </c>
      <c r="F318" s="77" t="e">
        <f t="shared" si="68"/>
        <v>#DIV/0!</v>
      </c>
      <c r="G318" s="77" t="e">
        <f t="shared" si="68"/>
        <v>#DIV/0!</v>
      </c>
      <c r="H318" s="77" t="e">
        <f t="shared" si="68"/>
        <v>#DIV/0!</v>
      </c>
      <c r="I318" s="77" t="e">
        <f t="shared" si="68"/>
        <v>#DIV/0!</v>
      </c>
      <c r="J318" s="77" t="e">
        <f t="shared" si="68"/>
        <v>#DIV/0!</v>
      </c>
      <c r="K318" s="77" t="e">
        <f t="shared" si="68"/>
        <v>#DIV/0!</v>
      </c>
      <c r="L318" s="77" t="e">
        <f t="shared" si="68"/>
        <v>#DIV/0!</v>
      </c>
      <c r="M318" s="77" t="e">
        <f t="shared" si="68"/>
        <v>#DIV/0!</v>
      </c>
      <c r="N318" s="77" t="e">
        <f t="shared" si="68"/>
        <v>#DIV/0!</v>
      </c>
    </row>
    <row r="319" spans="2:14" x14ac:dyDescent="0.2">
      <c r="B319" s="72" t="str">
        <f t="shared" ref="B319:D319" si="69">B191</f>
        <v>50_Run53</v>
      </c>
      <c r="C319" s="72">
        <f t="shared" si="69"/>
        <v>0</v>
      </c>
      <c r="D319" s="71" t="str">
        <f t="shared" si="69"/>
        <v>JASO BC</v>
      </c>
      <c r="E319" s="77" t="e">
        <f t="shared" ref="E319:N319" si="70">E191*E$138*2*3.14159/60/1000</f>
        <v>#DIV/0!</v>
      </c>
      <c r="F319" s="77" t="e">
        <f t="shared" si="70"/>
        <v>#DIV/0!</v>
      </c>
      <c r="G319" s="77" t="e">
        <f t="shared" si="70"/>
        <v>#DIV/0!</v>
      </c>
      <c r="H319" s="77" t="e">
        <f t="shared" si="70"/>
        <v>#DIV/0!</v>
      </c>
      <c r="I319" s="77" t="e">
        <f t="shared" si="70"/>
        <v>#DIV/0!</v>
      </c>
      <c r="J319" s="77" t="e">
        <f t="shared" si="70"/>
        <v>#DIV/0!</v>
      </c>
      <c r="K319" s="77" t="e">
        <f t="shared" si="70"/>
        <v>#DIV/0!</v>
      </c>
      <c r="L319" s="77" t="e">
        <f t="shared" si="70"/>
        <v>#DIV/0!</v>
      </c>
      <c r="M319" s="77" t="e">
        <f t="shared" si="70"/>
        <v>#DIV/0!</v>
      </c>
      <c r="N319" s="77" t="e">
        <f t="shared" si="70"/>
        <v>#DIV/0!</v>
      </c>
    </row>
    <row r="320" spans="2:14" x14ac:dyDescent="0.2">
      <c r="B320" s="72" t="str">
        <f t="shared" ref="B320:D320" si="71">B192</f>
        <v>50_Run54</v>
      </c>
      <c r="C320" s="72">
        <f t="shared" si="71"/>
        <v>0</v>
      </c>
      <c r="D320" s="71">
        <f t="shared" si="71"/>
        <v>0</v>
      </c>
      <c r="E320" s="77" t="e">
        <f t="shared" ref="E320:N320" si="72">E192*E$138*2*3.14159/60/1000</f>
        <v>#DIV/0!</v>
      </c>
      <c r="F320" s="77" t="e">
        <f t="shared" si="72"/>
        <v>#DIV/0!</v>
      </c>
      <c r="G320" s="77" t="e">
        <f t="shared" si="72"/>
        <v>#DIV/0!</v>
      </c>
      <c r="H320" s="77" t="e">
        <f t="shared" si="72"/>
        <v>#DIV/0!</v>
      </c>
      <c r="I320" s="77" t="e">
        <f t="shared" si="72"/>
        <v>#DIV/0!</v>
      </c>
      <c r="J320" s="77" t="e">
        <f t="shared" si="72"/>
        <v>#DIV/0!</v>
      </c>
      <c r="K320" s="77" t="e">
        <f t="shared" si="72"/>
        <v>#DIV/0!</v>
      </c>
      <c r="L320" s="77" t="e">
        <f t="shared" si="72"/>
        <v>#DIV/0!</v>
      </c>
      <c r="M320" s="77" t="e">
        <f t="shared" si="72"/>
        <v>#DIV/0!</v>
      </c>
      <c r="N320" s="77" t="e">
        <f t="shared" si="72"/>
        <v>#DIV/0!</v>
      </c>
    </row>
    <row r="321" spans="2:14" x14ac:dyDescent="0.2">
      <c r="B321" s="72" t="str">
        <f t="shared" ref="B321:D321" si="73">B193</f>
        <v>50_Run55</v>
      </c>
      <c r="C321" s="72">
        <f t="shared" si="73"/>
        <v>0</v>
      </c>
      <c r="D321" s="71" t="str">
        <f t="shared" si="73"/>
        <v>JASO BC</v>
      </c>
      <c r="E321" s="77" t="e">
        <f t="shared" ref="E321:N321" si="74">E193*E$138*2*3.14159/60/1000</f>
        <v>#DIV/0!</v>
      </c>
      <c r="F321" s="77" t="e">
        <f t="shared" si="74"/>
        <v>#DIV/0!</v>
      </c>
      <c r="G321" s="77" t="e">
        <f t="shared" si="74"/>
        <v>#DIV/0!</v>
      </c>
      <c r="H321" s="77" t="e">
        <f t="shared" si="74"/>
        <v>#DIV/0!</v>
      </c>
      <c r="I321" s="77" t="e">
        <f t="shared" si="74"/>
        <v>#DIV/0!</v>
      </c>
      <c r="J321" s="77" t="e">
        <f t="shared" si="74"/>
        <v>#DIV/0!</v>
      </c>
      <c r="K321" s="77" t="e">
        <f t="shared" si="74"/>
        <v>#DIV/0!</v>
      </c>
      <c r="L321" s="77" t="e">
        <f t="shared" si="74"/>
        <v>#DIV/0!</v>
      </c>
      <c r="M321" s="77" t="e">
        <f t="shared" si="74"/>
        <v>#DIV/0!</v>
      </c>
      <c r="N321" s="77" t="e">
        <f t="shared" si="74"/>
        <v>#DIV/0!</v>
      </c>
    </row>
    <row r="322" spans="2:14" x14ac:dyDescent="0.2">
      <c r="B322" s="72" t="str">
        <f t="shared" ref="B322:D322" si="75">B194</f>
        <v>50_Run56</v>
      </c>
      <c r="C322" s="72">
        <f t="shared" si="75"/>
        <v>0</v>
      </c>
      <c r="D322" s="71">
        <f t="shared" si="75"/>
        <v>0</v>
      </c>
      <c r="E322" s="77" t="e">
        <f t="shared" ref="E322:N322" si="76">E194*E$138*2*3.14159/60/1000</f>
        <v>#DIV/0!</v>
      </c>
      <c r="F322" s="77" t="e">
        <f t="shared" si="76"/>
        <v>#DIV/0!</v>
      </c>
      <c r="G322" s="77" t="e">
        <f t="shared" si="76"/>
        <v>#DIV/0!</v>
      </c>
      <c r="H322" s="77" t="e">
        <f t="shared" si="76"/>
        <v>#DIV/0!</v>
      </c>
      <c r="I322" s="77" t="e">
        <f t="shared" si="76"/>
        <v>#DIV/0!</v>
      </c>
      <c r="J322" s="77" t="e">
        <f t="shared" si="76"/>
        <v>#DIV/0!</v>
      </c>
      <c r="K322" s="77" t="e">
        <f t="shared" si="76"/>
        <v>#DIV/0!</v>
      </c>
      <c r="L322" s="77" t="e">
        <f t="shared" si="76"/>
        <v>#DIV/0!</v>
      </c>
      <c r="M322" s="77" t="e">
        <f t="shared" si="76"/>
        <v>#DIV/0!</v>
      </c>
      <c r="N322" s="77" t="e">
        <f t="shared" si="76"/>
        <v>#DIV/0!</v>
      </c>
    </row>
    <row r="323" spans="2:14" x14ac:dyDescent="0.2">
      <c r="B323" s="72" t="str">
        <f t="shared" ref="B323:D323" si="77">B195</f>
        <v>50_Run57</v>
      </c>
      <c r="C323" s="72">
        <f t="shared" si="77"/>
        <v>0</v>
      </c>
      <c r="D323" s="71" t="str">
        <f t="shared" si="77"/>
        <v>JASO BC</v>
      </c>
      <c r="E323" s="77" t="e">
        <f t="shared" ref="E323:N323" si="78">E195*E$138*2*3.14159/60/1000</f>
        <v>#DIV/0!</v>
      </c>
      <c r="F323" s="77" t="e">
        <f t="shared" si="78"/>
        <v>#DIV/0!</v>
      </c>
      <c r="G323" s="77" t="e">
        <f t="shared" si="78"/>
        <v>#DIV/0!</v>
      </c>
      <c r="H323" s="77" t="e">
        <f t="shared" si="78"/>
        <v>#DIV/0!</v>
      </c>
      <c r="I323" s="77" t="e">
        <f t="shared" si="78"/>
        <v>#DIV/0!</v>
      </c>
      <c r="J323" s="77" t="e">
        <f t="shared" si="78"/>
        <v>#DIV/0!</v>
      </c>
      <c r="K323" s="77" t="e">
        <f t="shared" si="78"/>
        <v>#DIV/0!</v>
      </c>
      <c r="L323" s="77" t="e">
        <f t="shared" si="78"/>
        <v>#DIV/0!</v>
      </c>
      <c r="M323" s="77" t="e">
        <f t="shared" si="78"/>
        <v>#DIV/0!</v>
      </c>
      <c r="N323" s="77" t="e">
        <f t="shared" si="78"/>
        <v>#DIV/0!</v>
      </c>
    </row>
    <row r="324" spans="2:14" x14ac:dyDescent="0.2">
      <c r="B324" s="72" t="str">
        <f t="shared" ref="B324:D324" si="79">B196</f>
        <v>50_Run58</v>
      </c>
      <c r="C324" s="72">
        <f t="shared" si="79"/>
        <v>0</v>
      </c>
      <c r="D324" s="71">
        <f t="shared" si="79"/>
        <v>0</v>
      </c>
      <c r="E324" s="77" t="e">
        <f t="shared" ref="E324:N324" si="80">E196*E$138*2*3.14159/60/1000</f>
        <v>#DIV/0!</v>
      </c>
      <c r="F324" s="77" t="e">
        <f t="shared" si="80"/>
        <v>#DIV/0!</v>
      </c>
      <c r="G324" s="77" t="e">
        <f t="shared" si="80"/>
        <v>#DIV/0!</v>
      </c>
      <c r="H324" s="77" t="e">
        <f t="shared" si="80"/>
        <v>#DIV/0!</v>
      </c>
      <c r="I324" s="77" t="e">
        <f t="shared" si="80"/>
        <v>#DIV/0!</v>
      </c>
      <c r="J324" s="77" t="e">
        <f t="shared" si="80"/>
        <v>#DIV/0!</v>
      </c>
      <c r="K324" s="77" t="e">
        <f t="shared" si="80"/>
        <v>#DIV/0!</v>
      </c>
      <c r="L324" s="77" t="e">
        <f t="shared" si="80"/>
        <v>#DIV/0!</v>
      </c>
      <c r="M324" s="77" t="e">
        <f t="shared" si="80"/>
        <v>#DIV/0!</v>
      </c>
      <c r="N324" s="77" t="e">
        <f t="shared" si="80"/>
        <v>#DIV/0!</v>
      </c>
    </row>
    <row r="325" spans="2:14" x14ac:dyDescent="0.2">
      <c r="B325" s="72" t="str">
        <f t="shared" ref="B325:D325" si="81">B197</f>
        <v>50_Run59</v>
      </c>
      <c r="C325" s="72">
        <f t="shared" si="81"/>
        <v>0</v>
      </c>
      <c r="D325" s="71" t="str">
        <f t="shared" si="81"/>
        <v>JASO BC</v>
      </c>
      <c r="E325" s="77" t="e">
        <f t="shared" ref="E325:N325" si="82">E197*E$138*2*3.14159/60/1000</f>
        <v>#DIV/0!</v>
      </c>
      <c r="F325" s="77" t="e">
        <f t="shared" si="82"/>
        <v>#DIV/0!</v>
      </c>
      <c r="G325" s="77" t="e">
        <f t="shared" si="82"/>
        <v>#DIV/0!</v>
      </c>
      <c r="H325" s="77" t="e">
        <f t="shared" si="82"/>
        <v>#DIV/0!</v>
      </c>
      <c r="I325" s="77" t="e">
        <f t="shared" si="82"/>
        <v>#DIV/0!</v>
      </c>
      <c r="J325" s="77" t="e">
        <f t="shared" si="82"/>
        <v>#DIV/0!</v>
      </c>
      <c r="K325" s="77" t="e">
        <f t="shared" si="82"/>
        <v>#DIV/0!</v>
      </c>
      <c r="L325" s="77" t="e">
        <f t="shared" si="82"/>
        <v>#DIV/0!</v>
      </c>
      <c r="M325" s="77" t="e">
        <f t="shared" si="82"/>
        <v>#DIV/0!</v>
      </c>
      <c r="N325" s="77" t="e">
        <f t="shared" si="82"/>
        <v>#DIV/0!</v>
      </c>
    </row>
    <row r="326" spans="2:14" x14ac:dyDescent="0.2">
      <c r="B326" s="72" t="str">
        <f t="shared" ref="B326:D326" si="83">B198</f>
        <v>50_Run60</v>
      </c>
      <c r="C326" s="72">
        <f t="shared" si="83"/>
        <v>0</v>
      </c>
      <c r="D326" s="71">
        <f t="shared" si="83"/>
        <v>0</v>
      </c>
      <c r="E326" s="77" t="e">
        <f t="shared" ref="E326:N326" si="84">E198*E$138*2*3.14159/60/1000</f>
        <v>#DIV/0!</v>
      </c>
      <c r="F326" s="77" t="e">
        <f t="shared" si="84"/>
        <v>#DIV/0!</v>
      </c>
      <c r="G326" s="77" t="e">
        <f t="shared" si="84"/>
        <v>#DIV/0!</v>
      </c>
      <c r="H326" s="77" t="e">
        <f t="shared" si="84"/>
        <v>#DIV/0!</v>
      </c>
      <c r="I326" s="77" t="e">
        <f t="shared" si="84"/>
        <v>#DIV/0!</v>
      </c>
      <c r="J326" s="77" t="e">
        <f t="shared" si="84"/>
        <v>#DIV/0!</v>
      </c>
      <c r="K326" s="77" t="e">
        <f t="shared" si="84"/>
        <v>#DIV/0!</v>
      </c>
      <c r="L326" s="77" t="e">
        <f t="shared" si="84"/>
        <v>#DIV/0!</v>
      </c>
      <c r="M326" s="77" t="e">
        <f t="shared" si="84"/>
        <v>#DIV/0!</v>
      </c>
      <c r="N326" s="77" t="e">
        <f t="shared" si="84"/>
        <v>#DIV/0!</v>
      </c>
    </row>
    <row r="327" spans="2:14" x14ac:dyDescent="0.2">
      <c r="B327" s="189"/>
      <c r="C327" s="189"/>
      <c r="D327" s="190"/>
      <c r="E327" s="137"/>
      <c r="F327" s="137"/>
      <c r="G327" s="137"/>
      <c r="H327" s="137"/>
      <c r="I327" s="137"/>
      <c r="J327" s="137"/>
      <c r="K327" s="137"/>
      <c r="L327" s="137"/>
      <c r="M327" s="137"/>
      <c r="N327" s="137"/>
    </row>
    <row r="328" spans="2:14" x14ac:dyDescent="0.2">
      <c r="C328" s="2"/>
      <c r="D328" s="2"/>
    </row>
    <row r="329" spans="2:14" x14ac:dyDescent="0.2">
      <c r="B329" s="2" t="s">
        <v>20</v>
      </c>
      <c r="C329" s="2" t="s">
        <v>4</v>
      </c>
      <c r="F329" s="1">
        <v>37.200000000000003</v>
      </c>
      <c r="G329" s="1">
        <v>228.1</v>
      </c>
      <c r="H329" s="1">
        <v>141.30000000000001</v>
      </c>
      <c r="I329" s="1">
        <v>63.2</v>
      </c>
      <c r="J329" s="1">
        <v>41.7</v>
      </c>
      <c r="K329" s="1">
        <v>30.7</v>
      </c>
      <c r="L329" s="1">
        <v>29.6</v>
      </c>
      <c r="M329" s="1">
        <v>11.3</v>
      </c>
    </row>
    <row r="330" spans="2:14" x14ac:dyDescent="0.2">
      <c r="B330" s="2" t="s">
        <v>21</v>
      </c>
      <c r="C330" s="2" t="s">
        <v>4</v>
      </c>
      <c r="F330" s="1">
        <v>37.200000000000003</v>
      </c>
      <c r="G330" s="1">
        <v>228.1</v>
      </c>
      <c r="H330" s="1">
        <v>141.30000000000001</v>
      </c>
      <c r="I330" s="1">
        <v>63.2</v>
      </c>
      <c r="J330" s="1">
        <v>41.7</v>
      </c>
      <c r="K330" s="1">
        <v>30.7</v>
      </c>
      <c r="L330" s="1">
        <v>29.6</v>
      </c>
      <c r="M330" s="1">
        <v>11.3</v>
      </c>
    </row>
    <row r="331" spans="2:14" x14ac:dyDescent="0.2">
      <c r="C331" s="2"/>
      <c r="D331" s="2"/>
    </row>
    <row r="332" spans="2:14" x14ac:dyDescent="0.2">
      <c r="C332" s="2"/>
      <c r="D332" s="2"/>
    </row>
    <row r="333" spans="2:14" x14ac:dyDescent="0.2">
      <c r="B333" s="1" t="s">
        <v>98</v>
      </c>
      <c r="C333" s="2"/>
      <c r="D333" s="2"/>
    </row>
    <row r="334" spans="2:14" ht="13.5" thickBot="1" x14ac:dyDescent="0.25">
      <c r="B334" s="1" t="s">
        <v>102</v>
      </c>
      <c r="C334" s="2"/>
      <c r="D334" s="2"/>
    </row>
    <row r="335" spans="2:14" ht="13.5" thickBot="1" x14ac:dyDescent="0.25">
      <c r="B335" s="82" t="s">
        <v>95</v>
      </c>
      <c r="C335" s="82" t="s">
        <v>25</v>
      </c>
      <c r="D335" s="82" t="s">
        <v>24</v>
      </c>
      <c r="E335" s="3">
        <v>650</v>
      </c>
      <c r="F335" s="4">
        <v>800</v>
      </c>
      <c r="G335" s="4">
        <v>1000</v>
      </c>
      <c r="H335" s="4">
        <v>1200</v>
      </c>
      <c r="I335" s="4">
        <v>1400</v>
      </c>
      <c r="J335" s="4">
        <v>1600</v>
      </c>
      <c r="K335" s="4">
        <v>1800</v>
      </c>
      <c r="L335" s="4">
        <v>2000</v>
      </c>
      <c r="M335" s="4">
        <v>2400</v>
      </c>
      <c r="N335" s="4">
        <v>2800</v>
      </c>
    </row>
    <row r="336" spans="2:14" x14ac:dyDescent="0.2">
      <c r="B336" s="70" t="str">
        <f>B202</f>
        <v>80_Run1</v>
      </c>
      <c r="C336" s="70">
        <f>C202</f>
        <v>0</v>
      </c>
      <c r="D336" s="71" t="str">
        <f>D202</f>
        <v>JASO BC</v>
      </c>
      <c r="E336" s="77">
        <f t="shared" ref="E336:N350" si="85">E202*E$201*2*3.14159/60/1000</f>
        <v>0.57939983660829786</v>
      </c>
      <c r="F336" s="77">
        <f t="shared" ref="F336:N340" si="86">F202*F$201*2*3.14159/60/1000</f>
        <v>0.79298266073259349</v>
      </c>
      <c r="G336" s="77">
        <f t="shared" si="86"/>
        <v>1.2301944297319047</v>
      </c>
      <c r="H336" s="77">
        <f t="shared" si="86"/>
        <v>1.8296635628922562</v>
      </c>
      <c r="I336" s="77">
        <f t="shared" si="86"/>
        <v>2.5660532928327244</v>
      </c>
      <c r="J336" s="77">
        <f t="shared" si="86"/>
        <v>3.4111018467328402</v>
      </c>
      <c r="K336" s="77">
        <f t="shared" si="86"/>
        <v>4.3689631001274307</v>
      </c>
      <c r="L336" s="77">
        <f t="shared" si="86"/>
        <v>5.4201878210344798</v>
      </c>
      <c r="M336" s="77">
        <f t="shared" si="86"/>
        <v>7.8563788782028938</v>
      </c>
      <c r="N336" s="77">
        <f t="shared" si="86"/>
        <v>10.482529027742645</v>
      </c>
    </row>
    <row r="337" spans="2:14" x14ac:dyDescent="0.2">
      <c r="B337" s="70" t="str">
        <f t="shared" ref="B337:C350" si="87">B203</f>
        <v>80_Run2</v>
      </c>
      <c r="C337" s="70">
        <f t="shared" si="87"/>
        <v>0</v>
      </c>
      <c r="D337" s="71" t="str">
        <f t="shared" ref="D337:D395" si="88">D203</f>
        <v>GE108A</v>
      </c>
      <c r="E337" s="77">
        <f t="shared" si="85"/>
        <v>0.44725466393166213</v>
      </c>
      <c r="F337" s="77">
        <f t="shared" si="86"/>
        <v>0.63606017385923419</v>
      </c>
      <c r="G337" s="77">
        <f t="shared" si="86"/>
        <v>1.0395821618321455</v>
      </c>
      <c r="H337" s="77">
        <f t="shared" si="86"/>
        <v>1.5932366056927263</v>
      </c>
      <c r="I337" s="77">
        <f t="shared" si="86"/>
        <v>2.3034824323710446</v>
      </c>
      <c r="J337" s="77">
        <f t="shared" si="86"/>
        <v>3.1142456120789501</v>
      </c>
      <c r="K337" s="77">
        <f t="shared" si="86"/>
        <v>4.0265555420350996</v>
      </c>
      <c r="L337" s="77">
        <f t="shared" si="86"/>
        <v>5.0336076913963534</v>
      </c>
      <c r="M337" s="77">
        <f t="shared" si="86"/>
        <v>7.3035596667951594</v>
      </c>
      <c r="N337" s="77">
        <f t="shared" si="86"/>
        <v>9.8056496365503385</v>
      </c>
    </row>
    <row r="338" spans="2:14" x14ac:dyDescent="0.2">
      <c r="B338" s="70" t="str">
        <f t="shared" ref="B338" si="89">B204</f>
        <v>80_Run3</v>
      </c>
      <c r="C338" s="70">
        <f t="shared" si="87"/>
        <v>0</v>
      </c>
      <c r="D338" s="71" t="str">
        <f t="shared" si="88"/>
        <v>JASO BC</v>
      </c>
      <c r="E338" s="77">
        <f t="shared" si="85"/>
        <v>0.60312636589018132</v>
      </c>
      <c r="F338" s="77">
        <f t="shared" si="86"/>
        <v>0.82348746631617864</v>
      </c>
      <c r="G338" s="77">
        <f t="shared" si="86"/>
        <v>1.2574133507511078</v>
      </c>
      <c r="H338" s="77">
        <f t="shared" si="86"/>
        <v>1.8381679074937491</v>
      </c>
      <c r="I338" s="77">
        <f t="shared" si="86"/>
        <v>2.547575086316995</v>
      </c>
      <c r="J338" s="77">
        <f t="shared" si="86"/>
        <v>3.3966780560633008</v>
      </c>
      <c r="K338" s="77">
        <f t="shared" si="86"/>
        <v>4.3378187397978696</v>
      </c>
      <c r="L338" s="77">
        <f t="shared" si="86"/>
        <v>5.3700269626421777</v>
      </c>
      <c r="M338" s="77">
        <f t="shared" si="86"/>
        <v>7.7453992981976905</v>
      </c>
      <c r="N338" s="77">
        <f t="shared" si="86"/>
        <v>10.318440903002069</v>
      </c>
    </row>
    <row r="339" spans="2:14" x14ac:dyDescent="0.2">
      <c r="B339" s="70" t="str">
        <f t="shared" ref="B339" si="90">B205</f>
        <v>80_Run4</v>
      </c>
      <c r="C339" s="70">
        <f t="shared" si="87"/>
        <v>0</v>
      </c>
      <c r="D339" s="71" t="str">
        <f t="shared" si="88"/>
        <v>GE116</v>
      </c>
      <c r="E339" s="77">
        <f t="shared" si="85"/>
        <v>0.46228537238337791</v>
      </c>
      <c r="F339" s="77">
        <f t="shared" si="86"/>
        <v>0.65555941792387162</v>
      </c>
      <c r="G339" s="77">
        <f t="shared" si="86"/>
        <v>1.0649808644239191</v>
      </c>
      <c r="H339" s="77">
        <f t="shared" si="86"/>
        <v>1.6229860153131754</v>
      </c>
      <c r="I339" s="77">
        <f t="shared" si="86"/>
        <v>2.3023323434937857</v>
      </c>
      <c r="J339" s="77">
        <f t="shared" si="86"/>
        <v>3.125234557423255</v>
      </c>
      <c r="K339" s="77">
        <f t="shared" si="86"/>
        <v>4.0369821410697453</v>
      </c>
      <c r="L339" s="77">
        <f t="shared" si="86"/>
        <v>5.0679278448119618</v>
      </c>
      <c r="M339" s="77">
        <f t="shared" si="86"/>
        <v>7.3488778170601474</v>
      </c>
      <c r="N339" s="77">
        <f t="shared" si="86"/>
        <v>9.8565784365407723</v>
      </c>
    </row>
    <row r="340" spans="2:14" x14ac:dyDescent="0.2">
      <c r="B340" s="70" t="str">
        <f t="shared" ref="B340" si="91">B206</f>
        <v>80_Run5</v>
      </c>
      <c r="C340" s="70">
        <f t="shared" si="87"/>
        <v>0</v>
      </c>
      <c r="D340" s="71" t="str">
        <f t="shared" si="88"/>
        <v>JASO BC</v>
      </c>
      <c r="E340" s="77" t="e">
        <f t="shared" si="85"/>
        <v>#DIV/0!</v>
      </c>
      <c r="F340" s="77" t="e">
        <f t="shared" si="86"/>
        <v>#DIV/0!</v>
      </c>
      <c r="G340" s="77" t="e">
        <f t="shared" si="86"/>
        <v>#DIV/0!</v>
      </c>
      <c r="H340" s="77" t="e">
        <f t="shared" si="86"/>
        <v>#DIV/0!</v>
      </c>
      <c r="I340" s="77" t="e">
        <f t="shared" si="86"/>
        <v>#DIV/0!</v>
      </c>
      <c r="J340" s="77" t="e">
        <f t="shared" si="86"/>
        <v>#DIV/0!</v>
      </c>
      <c r="K340" s="77" t="e">
        <f t="shared" si="86"/>
        <v>#DIV/0!</v>
      </c>
      <c r="L340" s="77" t="e">
        <f t="shared" si="86"/>
        <v>#DIV/0!</v>
      </c>
      <c r="M340" s="77" t="e">
        <f t="shared" si="86"/>
        <v>#DIV/0!</v>
      </c>
      <c r="N340" s="77" t="e">
        <f t="shared" si="86"/>
        <v>#DIV/0!</v>
      </c>
    </row>
    <row r="341" spans="2:14" x14ac:dyDescent="0.2">
      <c r="B341" s="70" t="str">
        <f t="shared" ref="B341" si="92">B207</f>
        <v>80_Run6</v>
      </c>
      <c r="C341" s="70">
        <f t="shared" si="87"/>
        <v>0</v>
      </c>
      <c r="D341" s="71">
        <f t="shared" si="88"/>
        <v>0</v>
      </c>
      <c r="E341" s="77" t="e">
        <f t="shared" si="85"/>
        <v>#DIV/0!</v>
      </c>
      <c r="F341" s="77" t="e">
        <f t="shared" ref="F341:N341" si="93">F207*F$201*2*3.14159/60/1000</f>
        <v>#DIV/0!</v>
      </c>
      <c r="G341" s="77" t="e">
        <f t="shared" si="93"/>
        <v>#DIV/0!</v>
      </c>
      <c r="H341" s="77" t="e">
        <f t="shared" si="93"/>
        <v>#DIV/0!</v>
      </c>
      <c r="I341" s="77" t="e">
        <f t="shared" si="93"/>
        <v>#DIV/0!</v>
      </c>
      <c r="J341" s="77" t="e">
        <f t="shared" si="93"/>
        <v>#DIV/0!</v>
      </c>
      <c r="K341" s="77" t="e">
        <f t="shared" si="93"/>
        <v>#DIV/0!</v>
      </c>
      <c r="L341" s="77" t="e">
        <f t="shared" si="93"/>
        <v>#DIV/0!</v>
      </c>
      <c r="M341" s="77" t="e">
        <f t="shared" si="93"/>
        <v>#DIV/0!</v>
      </c>
      <c r="N341" s="77" t="e">
        <f t="shared" si="93"/>
        <v>#DIV/0!</v>
      </c>
    </row>
    <row r="342" spans="2:14" x14ac:dyDescent="0.2">
      <c r="B342" s="70" t="str">
        <f t="shared" ref="B342" si="94">B208</f>
        <v>80_Run7</v>
      </c>
      <c r="C342" s="70">
        <f t="shared" si="87"/>
        <v>0</v>
      </c>
      <c r="D342" s="71" t="str">
        <f t="shared" si="88"/>
        <v>JASO BC</v>
      </c>
      <c r="E342" s="77" t="e">
        <f t="shared" si="85"/>
        <v>#DIV/0!</v>
      </c>
      <c r="F342" s="77" t="e">
        <f t="shared" ref="F342:N342" si="95">F208*F$201*2*3.14159/60/1000</f>
        <v>#DIV/0!</v>
      </c>
      <c r="G342" s="77" t="e">
        <f t="shared" si="95"/>
        <v>#DIV/0!</v>
      </c>
      <c r="H342" s="77" t="e">
        <f t="shared" si="95"/>
        <v>#DIV/0!</v>
      </c>
      <c r="I342" s="77" t="e">
        <f t="shared" si="95"/>
        <v>#DIV/0!</v>
      </c>
      <c r="J342" s="77" t="e">
        <f t="shared" si="95"/>
        <v>#DIV/0!</v>
      </c>
      <c r="K342" s="77" t="e">
        <f t="shared" si="95"/>
        <v>#DIV/0!</v>
      </c>
      <c r="L342" s="77" t="e">
        <f t="shared" si="95"/>
        <v>#DIV/0!</v>
      </c>
      <c r="M342" s="77" t="e">
        <f t="shared" si="95"/>
        <v>#DIV/0!</v>
      </c>
      <c r="N342" s="77" t="e">
        <f t="shared" si="95"/>
        <v>#DIV/0!</v>
      </c>
    </row>
    <row r="343" spans="2:14" x14ac:dyDescent="0.2">
      <c r="B343" s="70" t="str">
        <f t="shared" ref="B343" si="96">B209</f>
        <v>80_Run8</v>
      </c>
      <c r="C343" s="70">
        <f t="shared" si="87"/>
        <v>0</v>
      </c>
      <c r="D343" s="71">
        <f t="shared" si="88"/>
        <v>0</v>
      </c>
      <c r="E343" s="77" t="e">
        <f t="shared" si="85"/>
        <v>#DIV/0!</v>
      </c>
      <c r="F343" s="77" t="e">
        <f t="shared" si="85"/>
        <v>#DIV/0!</v>
      </c>
      <c r="G343" s="77" t="e">
        <f t="shared" si="85"/>
        <v>#DIV/0!</v>
      </c>
      <c r="H343" s="77" t="e">
        <f t="shared" si="85"/>
        <v>#DIV/0!</v>
      </c>
      <c r="I343" s="77" t="e">
        <f t="shared" si="85"/>
        <v>#DIV/0!</v>
      </c>
      <c r="J343" s="77" t="e">
        <f t="shared" si="85"/>
        <v>#DIV/0!</v>
      </c>
      <c r="K343" s="77" t="e">
        <f t="shared" si="85"/>
        <v>#DIV/0!</v>
      </c>
      <c r="L343" s="77" t="e">
        <f t="shared" si="85"/>
        <v>#DIV/0!</v>
      </c>
      <c r="M343" s="77" t="e">
        <f t="shared" si="85"/>
        <v>#DIV/0!</v>
      </c>
      <c r="N343" s="77" t="e">
        <f t="shared" si="85"/>
        <v>#DIV/0!</v>
      </c>
    </row>
    <row r="344" spans="2:14" x14ac:dyDescent="0.2">
      <c r="B344" s="70" t="str">
        <f t="shared" ref="B344" si="97">B210</f>
        <v>80_Run9</v>
      </c>
      <c r="C344" s="70">
        <f t="shared" si="87"/>
        <v>0</v>
      </c>
      <c r="D344" s="71" t="str">
        <f t="shared" si="88"/>
        <v>JASO BC</v>
      </c>
      <c r="E344" s="77" t="e">
        <f t="shared" si="85"/>
        <v>#DIV/0!</v>
      </c>
      <c r="F344" s="77" t="e">
        <f t="shared" si="85"/>
        <v>#DIV/0!</v>
      </c>
      <c r="G344" s="77" t="e">
        <f t="shared" si="85"/>
        <v>#DIV/0!</v>
      </c>
      <c r="H344" s="77" t="e">
        <f t="shared" si="85"/>
        <v>#DIV/0!</v>
      </c>
      <c r="I344" s="77" t="e">
        <f t="shared" si="85"/>
        <v>#DIV/0!</v>
      </c>
      <c r="J344" s="77" t="e">
        <f t="shared" si="85"/>
        <v>#DIV/0!</v>
      </c>
      <c r="K344" s="77" t="e">
        <f t="shared" si="85"/>
        <v>#DIV/0!</v>
      </c>
      <c r="L344" s="77" t="e">
        <f t="shared" si="85"/>
        <v>#DIV/0!</v>
      </c>
      <c r="M344" s="77" t="e">
        <f t="shared" si="85"/>
        <v>#DIV/0!</v>
      </c>
      <c r="N344" s="77" t="e">
        <f t="shared" si="85"/>
        <v>#DIV/0!</v>
      </c>
    </row>
    <row r="345" spans="2:14" x14ac:dyDescent="0.2">
      <c r="B345" s="70" t="str">
        <f t="shared" ref="B345" si="98">B211</f>
        <v>80_Run10</v>
      </c>
      <c r="C345" s="70">
        <f t="shared" si="87"/>
        <v>0</v>
      </c>
      <c r="D345" s="71">
        <f t="shared" si="88"/>
        <v>0</v>
      </c>
      <c r="E345" s="77" t="e">
        <f t="shared" si="85"/>
        <v>#DIV/0!</v>
      </c>
      <c r="F345" s="77" t="e">
        <f t="shared" si="85"/>
        <v>#DIV/0!</v>
      </c>
      <c r="G345" s="77" t="e">
        <f t="shared" si="85"/>
        <v>#DIV/0!</v>
      </c>
      <c r="H345" s="77" t="e">
        <f t="shared" si="85"/>
        <v>#DIV/0!</v>
      </c>
      <c r="I345" s="77" t="e">
        <f t="shared" si="85"/>
        <v>#DIV/0!</v>
      </c>
      <c r="J345" s="77" t="e">
        <f t="shared" si="85"/>
        <v>#DIV/0!</v>
      </c>
      <c r="K345" s="77" t="e">
        <f t="shared" si="85"/>
        <v>#DIV/0!</v>
      </c>
      <c r="L345" s="77" t="e">
        <f t="shared" si="85"/>
        <v>#DIV/0!</v>
      </c>
      <c r="M345" s="77" t="e">
        <f t="shared" si="85"/>
        <v>#DIV/0!</v>
      </c>
      <c r="N345" s="77" t="e">
        <f t="shared" si="85"/>
        <v>#DIV/0!</v>
      </c>
    </row>
    <row r="346" spans="2:14" x14ac:dyDescent="0.2">
      <c r="B346" s="70" t="str">
        <f t="shared" ref="B346" si="99">B212</f>
        <v>80_Run11</v>
      </c>
      <c r="C346" s="70">
        <f t="shared" si="87"/>
        <v>0</v>
      </c>
      <c r="D346" s="71" t="str">
        <f t="shared" si="88"/>
        <v>JASO BC</v>
      </c>
      <c r="E346" s="77" t="e">
        <f t="shared" si="85"/>
        <v>#DIV/0!</v>
      </c>
      <c r="F346" s="77" t="e">
        <f t="shared" si="85"/>
        <v>#DIV/0!</v>
      </c>
      <c r="G346" s="77" t="e">
        <f t="shared" si="85"/>
        <v>#DIV/0!</v>
      </c>
      <c r="H346" s="77" t="e">
        <f t="shared" si="85"/>
        <v>#DIV/0!</v>
      </c>
      <c r="I346" s="77" t="e">
        <f t="shared" si="85"/>
        <v>#DIV/0!</v>
      </c>
      <c r="J346" s="77" t="e">
        <f t="shared" si="85"/>
        <v>#DIV/0!</v>
      </c>
      <c r="K346" s="77" t="e">
        <f t="shared" si="85"/>
        <v>#DIV/0!</v>
      </c>
      <c r="L346" s="77" t="e">
        <f t="shared" si="85"/>
        <v>#DIV/0!</v>
      </c>
      <c r="M346" s="77" t="e">
        <f t="shared" si="85"/>
        <v>#DIV/0!</v>
      </c>
      <c r="N346" s="77" t="e">
        <f t="shared" si="85"/>
        <v>#DIV/0!</v>
      </c>
    </row>
    <row r="347" spans="2:14" x14ac:dyDescent="0.2">
      <c r="B347" s="70" t="str">
        <f t="shared" ref="B347" si="100">B213</f>
        <v>80_Run12</v>
      </c>
      <c r="C347" s="70">
        <f t="shared" si="87"/>
        <v>0</v>
      </c>
      <c r="D347" s="71">
        <f t="shared" si="88"/>
        <v>0</v>
      </c>
      <c r="E347" s="77" t="e">
        <f t="shared" si="85"/>
        <v>#DIV/0!</v>
      </c>
      <c r="F347" s="77" t="e">
        <f t="shared" si="85"/>
        <v>#DIV/0!</v>
      </c>
      <c r="G347" s="77" t="e">
        <f t="shared" si="85"/>
        <v>#DIV/0!</v>
      </c>
      <c r="H347" s="77" t="e">
        <f t="shared" si="85"/>
        <v>#DIV/0!</v>
      </c>
      <c r="I347" s="77" t="e">
        <f t="shared" si="85"/>
        <v>#DIV/0!</v>
      </c>
      <c r="J347" s="77" t="e">
        <f t="shared" si="85"/>
        <v>#DIV/0!</v>
      </c>
      <c r="K347" s="77" t="e">
        <f t="shared" si="85"/>
        <v>#DIV/0!</v>
      </c>
      <c r="L347" s="77" t="e">
        <f t="shared" si="85"/>
        <v>#DIV/0!</v>
      </c>
      <c r="M347" s="77" t="e">
        <f t="shared" si="85"/>
        <v>#DIV/0!</v>
      </c>
      <c r="N347" s="77" t="e">
        <f t="shared" si="85"/>
        <v>#DIV/0!</v>
      </c>
    </row>
    <row r="348" spans="2:14" x14ac:dyDescent="0.2">
      <c r="B348" s="70" t="str">
        <f t="shared" ref="B348" si="101">B214</f>
        <v>80_Run13</v>
      </c>
      <c r="C348" s="70">
        <f t="shared" si="87"/>
        <v>0</v>
      </c>
      <c r="D348" s="71" t="str">
        <f t="shared" si="88"/>
        <v>JASO BC</v>
      </c>
      <c r="E348" s="77" t="e">
        <f t="shared" si="85"/>
        <v>#DIV/0!</v>
      </c>
      <c r="F348" s="77" t="e">
        <f t="shared" si="85"/>
        <v>#DIV/0!</v>
      </c>
      <c r="G348" s="77" t="e">
        <f t="shared" si="85"/>
        <v>#DIV/0!</v>
      </c>
      <c r="H348" s="77" t="e">
        <f t="shared" si="85"/>
        <v>#DIV/0!</v>
      </c>
      <c r="I348" s="77" t="e">
        <f t="shared" si="85"/>
        <v>#DIV/0!</v>
      </c>
      <c r="J348" s="77" t="e">
        <f t="shared" si="85"/>
        <v>#DIV/0!</v>
      </c>
      <c r="K348" s="77" t="e">
        <f t="shared" si="85"/>
        <v>#DIV/0!</v>
      </c>
      <c r="L348" s="77" t="e">
        <f t="shared" si="85"/>
        <v>#DIV/0!</v>
      </c>
      <c r="M348" s="77" t="e">
        <f t="shared" si="85"/>
        <v>#DIV/0!</v>
      </c>
      <c r="N348" s="77" t="e">
        <f t="shared" si="85"/>
        <v>#DIV/0!</v>
      </c>
    </row>
    <row r="349" spans="2:14" x14ac:dyDescent="0.2">
      <c r="B349" s="70" t="str">
        <f t="shared" ref="B349" si="102">B215</f>
        <v>80_Run14</v>
      </c>
      <c r="C349" s="70">
        <f t="shared" si="87"/>
        <v>0</v>
      </c>
      <c r="D349" s="71">
        <f t="shared" si="88"/>
        <v>0</v>
      </c>
      <c r="E349" s="77" t="e">
        <f t="shared" si="85"/>
        <v>#DIV/0!</v>
      </c>
      <c r="F349" s="77" t="e">
        <f t="shared" si="85"/>
        <v>#DIV/0!</v>
      </c>
      <c r="G349" s="77" t="e">
        <f t="shared" si="85"/>
        <v>#DIV/0!</v>
      </c>
      <c r="H349" s="77" t="e">
        <f t="shared" si="85"/>
        <v>#DIV/0!</v>
      </c>
      <c r="I349" s="77" t="e">
        <f t="shared" si="85"/>
        <v>#DIV/0!</v>
      </c>
      <c r="J349" s="77" t="e">
        <f t="shared" si="85"/>
        <v>#DIV/0!</v>
      </c>
      <c r="K349" s="77" t="e">
        <f t="shared" si="85"/>
        <v>#DIV/0!</v>
      </c>
      <c r="L349" s="77" t="e">
        <f t="shared" si="85"/>
        <v>#DIV/0!</v>
      </c>
      <c r="M349" s="77" t="e">
        <f t="shared" si="85"/>
        <v>#DIV/0!</v>
      </c>
      <c r="N349" s="77" t="e">
        <f t="shared" si="85"/>
        <v>#DIV/0!</v>
      </c>
    </row>
    <row r="350" spans="2:14" x14ac:dyDescent="0.2">
      <c r="B350" s="70" t="str">
        <f t="shared" ref="B350:C365" si="103">B216</f>
        <v>80_Run15</v>
      </c>
      <c r="C350" s="70">
        <f t="shared" si="87"/>
        <v>0</v>
      </c>
      <c r="D350" s="71" t="str">
        <f t="shared" si="88"/>
        <v>JASO BC</v>
      </c>
      <c r="E350" s="77" t="e">
        <f t="shared" si="85"/>
        <v>#DIV/0!</v>
      </c>
      <c r="F350" s="77" t="e">
        <f t="shared" si="85"/>
        <v>#DIV/0!</v>
      </c>
      <c r="G350" s="77" t="e">
        <f t="shared" si="85"/>
        <v>#DIV/0!</v>
      </c>
      <c r="H350" s="77" t="e">
        <f t="shared" si="85"/>
        <v>#DIV/0!</v>
      </c>
      <c r="I350" s="77" t="e">
        <f t="shared" si="85"/>
        <v>#DIV/0!</v>
      </c>
      <c r="J350" s="77" t="e">
        <f t="shared" si="85"/>
        <v>#DIV/0!</v>
      </c>
      <c r="K350" s="77" t="e">
        <f t="shared" si="85"/>
        <v>#DIV/0!</v>
      </c>
      <c r="L350" s="77" t="e">
        <f t="shared" si="85"/>
        <v>#DIV/0!</v>
      </c>
      <c r="M350" s="77" t="e">
        <f t="shared" si="85"/>
        <v>#DIV/0!</v>
      </c>
      <c r="N350" s="77" t="e">
        <f t="shared" si="85"/>
        <v>#DIV/0!</v>
      </c>
    </row>
    <row r="351" spans="2:14" x14ac:dyDescent="0.2">
      <c r="B351" s="70" t="str">
        <f t="shared" si="103"/>
        <v>80_Run16</v>
      </c>
      <c r="C351" s="70">
        <f t="shared" si="103"/>
        <v>0</v>
      </c>
      <c r="D351" s="71">
        <f t="shared" si="88"/>
        <v>0</v>
      </c>
      <c r="E351" s="77" t="e">
        <f t="shared" ref="E351:N351" si="104">E217*E$201*2*3.14159/60/1000</f>
        <v>#DIV/0!</v>
      </c>
      <c r="F351" s="77" t="e">
        <f t="shared" si="104"/>
        <v>#DIV/0!</v>
      </c>
      <c r="G351" s="77" t="e">
        <f t="shared" si="104"/>
        <v>#DIV/0!</v>
      </c>
      <c r="H351" s="77" t="e">
        <f t="shared" si="104"/>
        <v>#DIV/0!</v>
      </c>
      <c r="I351" s="77" t="e">
        <f t="shared" si="104"/>
        <v>#DIV/0!</v>
      </c>
      <c r="J351" s="77" t="e">
        <f t="shared" si="104"/>
        <v>#DIV/0!</v>
      </c>
      <c r="K351" s="77" t="e">
        <f t="shared" si="104"/>
        <v>#DIV/0!</v>
      </c>
      <c r="L351" s="77" t="e">
        <f t="shared" si="104"/>
        <v>#DIV/0!</v>
      </c>
      <c r="M351" s="77" t="e">
        <f t="shared" si="104"/>
        <v>#DIV/0!</v>
      </c>
      <c r="N351" s="77" t="e">
        <f t="shared" si="104"/>
        <v>#DIV/0!</v>
      </c>
    </row>
    <row r="352" spans="2:14" x14ac:dyDescent="0.2">
      <c r="B352" s="70" t="str">
        <f t="shared" si="103"/>
        <v>80_Run17</v>
      </c>
      <c r="C352" s="70">
        <f t="shared" si="103"/>
        <v>0</v>
      </c>
      <c r="D352" s="71" t="str">
        <f t="shared" si="88"/>
        <v>JASO BC</v>
      </c>
      <c r="E352" s="77" t="e">
        <f t="shared" ref="E352:N352" si="105">E218*E$201*2*3.14159/60/1000</f>
        <v>#DIV/0!</v>
      </c>
      <c r="F352" s="77" t="e">
        <f t="shared" si="105"/>
        <v>#DIV/0!</v>
      </c>
      <c r="G352" s="77" t="e">
        <f t="shared" si="105"/>
        <v>#DIV/0!</v>
      </c>
      <c r="H352" s="77" t="e">
        <f t="shared" si="105"/>
        <v>#DIV/0!</v>
      </c>
      <c r="I352" s="77" t="e">
        <f t="shared" si="105"/>
        <v>#DIV/0!</v>
      </c>
      <c r="J352" s="77" t="e">
        <f t="shared" si="105"/>
        <v>#DIV/0!</v>
      </c>
      <c r="K352" s="77" t="e">
        <f t="shared" si="105"/>
        <v>#DIV/0!</v>
      </c>
      <c r="L352" s="77" t="e">
        <f t="shared" si="105"/>
        <v>#DIV/0!</v>
      </c>
      <c r="M352" s="77" t="e">
        <f t="shared" si="105"/>
        <v>#DIV/0!</v>
      </c>
      <c r="N352" s="77" t="e">
        <f t="shared" si="105"/>
        <v>#DIV/0!</v>
      </c>
    </row>
    <row r="353" spans="2:14" x14ac:dyDescent="0.2">
      <c r="B353" s="70" t="str">
        <f t="shared" si="103"/>
        <v>80_Run18</v>
      </c>
      <c r="C353" s="70">
        <f t="shared" si="103"/>
        <v>0</v>
      </c>
      <c r="D353" s="71">
        <f t="shared" si="88"/>
        <v>0</v>
      </c>
      <c r="E353" s="77" t="e">
        <f t="shared" ref="E353:N353" si="106">E219*E$201*2*3.14159/60/1000</f>
        <v>#DIV/0!</v>
      </c>
      <c r="F353" s="77" t="e">
        <f t="shared" si="106"/>
        <v>#DIV/0!</v>
      </c>
      <c r="G353" s="77" t="e">
        <f t="shared" si="106"/>
        <v>#DIV/0!</v>
      </c>
      <c r="H353" s="77" t="e">
        <f t="shared" si="106"/>
        <v>#DIV/0!</v>
      </c>
      <c r="I353" s="77" t="e">
        <f t="shared" si="106"/>
        <v>#DIV/0!</v>
      </c>
      <c r="J353" s="77" t="e">
        <f t="shared" si="106"/>
        <v>#DIV/0!</v>
      </c>
      <c r="K353" s="77" t="e">
        <f t="shared" si="106"/>
        <v>#DIV/0!</v>
      </c>
      <c r="L353" s="77" t="e">
        <f t="shared" si="106"/>
        <v>#DIV/0!</v>
      </c>
      <c r="M353" s="77" t="e">
        <f t="shared" si="106"/>
        <v>#DIV/0!</v>
      </c>
      <c r="N353" s="77" t="e">
        <f t="shared" si="106"/>
        <v>#DIV/0!</v>
      </c>
    </row>
    <row r="354" spans="2:14" x14ac:dyDescent="0.2">
      <c r="B354" s="70" t="str">
        <f t="shared" si="103"/>
        <v>80_Run19</v>
      </c>
      <c r="C354" s="70">
        <f t="shared" si="103"/>
        <v>0</v>
      </c>
      <c r="D354" s="71" t="str">
        <f t="shared" si="88"/>
        <v>JASO BC</v>
      </c>
      <c r="E354" s="77" t="e">
        <f t="shared" ref="E354:N354" si="107">E220*E$201*2*3.14159/60/1000</f>
        <v>#DIV/0!</v>
      </c>
      <c r="F354" s="77" t="e">
        <f t="shared" si="107"/>
        <v>#DIV/0!</v>
      </c>
      <c r="G354" s="77" t="e">
        <f t="shared" si="107"/>
        <v>#DIV/0!</v>
      </c>
      <c r="H354" s="77" t="e">
        <f t="shared" si="107"/>
        <v>#DIV/0!</v>
      </c>
      <c r="I354" s="77" t="e">
        <f t="shared" si="107"/>
        <v>#DIV/0!</v>
      </c>
      <c r="J354" s="77" t="e">
        <f t="shared" si="107"/>
        <v>#DIV/0!</v>
      </c>
      <c r="K354" s="77" t="e">
        <f t="shared" si="107"/>
        <v>#DIV/0!</v>
      </c>
      <c r="L354" s="77" t="e">
        <f t="shared" si="107"/>
        <v>#DIV/0!</v>
      </c>
      <c r="M354" s="77" t="e">
        <f t="shared" si="107"/>
        <v>#DIV/0!</v>
      </c>
      <c r="N354" s="77" t="e">
        <f t="shared" si="107"/>
        <v>#DIV/0!</v>
      </c>
    </row>
    <row r="355" spans="2:14" x14ac:dyDescent="0.2">
      <c r="B355" s="70" t="str">
        <f t="shared" si="103"/>
        <v>80_Run20</v>
      </c>
      <c r="C355" s="70">
        <f t="shared" si="103"/>
        <v>0</v>
      </c>
      <c r="D355" s="71">
        <f t="shared" si="88"/>
        <v>0</v>
      </c>
      <c r="E355" s="77" t="e">
        <f t="shared" ref="E355:N355" si="108">E221*E$201*2*3.14159/60/1000</f>
        <v>#DIV/0!</v>
      </c>
      <c r="F355" s="77" t="e">
        <f t="shared" si="108"/>
        <v>#DIV/0!</v>
      </c>
      <c r="G355" s="77" t="e">
        <f t="shared" si="108"/>
        <v>#DIV/0!</v>
      </c>
      <c r="H355" s="77" t="e">
        <f t="shared" si="108"/>
        <v>#DIV/0!</v>
      </c>
      <c r="I355" s="77" t="e">
        <f t="shared" si="108"/>
        <v>#DIV/0!</v>
      </c>
      <c r="J355" s="77" t="e">
        <f t="shared" si="108"/>
        <v>#DIV/0!</v>
      </c>
      <c r="K355" s="77" t="e">
        <f t="shared" si="108"/>
        <v>#DIV/0!</v>
      </c>
      <c r="L355" s="77" t="e">
        <f t="shared" si="108"/>
        <v>#DIV/0!</v>
      </c>
      <c r="M355" s="77" t="e">
        <f t="shared" si="108"/>
        <v>#DIV/0!</v>
      </c>
      <c r="N355" s="77" t="e">
        <f t="shared" si="108"/>
        <v>#DIV/0!</v>
      </c>
    </row>
    <row r="356" spans="2:14" x14ac:dyDescent="0.2">
      <c r="B356" s="70" t="str">
        <f t="shared" si="103"/>
        <v>80_Run21</v>
      </c>
      <c r="C356" s="70">
        <f t="shared" si="103"/>
        <v>0</v>
      </c>
      <c r="D356" s="71" t="str">
        <f t="shared" si="88"/>
        <v>JASO BC</v>
      </c>
      <c r="E356" s="77" t="e">
        <f t="shared" ref="E356:N356" si="109">E222*E$201*2*3.14159/60/1000</f>
        <v>#DIV/0!</v>
      </c>
      <c r="F356" s="77" t="e">
        <f t="shared" si="109"/>
        <v>#DIV/0!</v>
      </c>
      <c r="G356" s="77" t="e">
        <f t="shared" si="109"/>
        <v>#DIV/0!</v>
      </c>
      <c r="H356" s="77" t="e">
        <f t="shared" si="109"/>
        <v>#DIV/0!</v>
      </c>
      <c r="I356" s="77" t="e">
        <f t="shared" si="109"/>
        <v>#DIV/0!</v>
      </c>
      <c r="J356" s="77" t="e">
        <f t="shared" si="109"/>
        <v>#DIV/0!</v>
      </c>
      <c r="K356" s="77" t="e">
        <f t="shared" si="109"/>
        <v>#DIV/0!</v>
      </c>
      <c r="L356" s="77" t="e">
        <f t="shared" si="109"/>
        <v>#DIV/0!</v>
      </c>
      <c r="M356" s="77" t="e">
        <f t="shared" si="109"/>
        <v>#DIV/0!</v>
      </c>
      <c r="N356" s="77" t="e">
        <f t="shared" si="109"/>
        <v>#DIV/0!</v>
      </c>
    </row>
    <row r="357" spans="2:14" x14ac:dyDescent="0.2">
      <c r="B357" s="70" t="str">
        <f t="shared" si="103"/>
        <v>80_Run22</v>
      </c>
      <c r="C357" s="70">
        <f t="shared" si="103"/>
        <v>0</v>
      </c>
      <c r="D357" s="71">
        <f t="shared" si="88"/>
        <v>0</v>
      </c>
      <c r="E357" s="77" t="e">
        <f t="shared" ref="E357:N357" si="110">E223*E$201*2*3.14159/60/1000</f>
        <v>#DIV/0!</v>
      </c>
      <c r="F357" s="77" t="e">
        <f t="shared" si="110"/>
        <v>#DIV/0!</v>
      </c>
      <c r="G357" s="77" t="e">
        <f t="shared" si="110"/>
        <v>#DIV/0!</v>
      </c>
      <c r="H357" s="77" t="e">
        <f t="shared" si="110"/>
        <v>#DIV/0!</v>
      </c>
      <c r="I357" s="77" t="e">
        <f t="shared" si="110"/>
        <v>#DIV/0!</v>
      </c>
      <c r="J357" s="77" t="e">
        <f t="shared" si="110"/>
        <v>#DIV/0!</v>
      </c>
      <c r="K357" s="77" t="e">
        <f t="shared" si="110"/>
        <v>#DIV/0!</v>
      </c>
      <c r="L357" s="77" t="e">
        <f t="shared" si="110"/>
        <v>#DIV/0!</v>
      </c>
      <c r="M357" s="77" t="e">
        <f t="shared" si="110"/>
        <v>#DIV/0!</v>
      </c>
      <c r="N357" s="77" t="e">
        <f t="shared" si="110"/>
        <v>#DIV/0!</v>
      </c>
    </row>
    <row r="358" spans="2:14" x14ac:dyDescent="0.2">
      <c r="B358" s="70" t="str">
        <f t="shared" si="103"/>
        <v>80_Run23</v>
      </c>
      <c r="C358" s="70">
        <f t="shared" si="103"/>
        <v>0</v>
      </c>
      <c r="D358" s="71" t="str">
        <f t="shared" si="88"/>
        <v>JASO BC</v>
      </c>
      <c r="E358" s="77" t="e">
        <f t="shared" ref="E358:N358" si="111">E224*E$201*2*3.14159/60/1000</f>
        <v>#DIV/0!</v>
      </c>
      <c r="F358" s="77" t="e">
        <f t="shared" si="111"/>
        <v>#DIV/0!</v>
      </c>
      <c r="G358" s="77" t="e">
        <f t="shared" si="111"/>
        <v>#DIV/0!</v>
      </c>
      <c r="H358" s="77" t="e">
        <f t="shared" si="111"/>
        <v>#DIV/0!</v>
      </c>
      <c r="I358" s="77" t="e">
        <f t="shared" si="111"/>
        <v>#DIV/0!</v>
      </c>
      <c r="J358" s="77" t="e">
        <f t="shared" si="111"/>
        <v>#DIV/0!</v>
      </c>
      <c r="K358" s="77" t="e">
        <f t="shared" si="111"/>
        <v>#DIV/0!</v>
      </c>
      <c r="L358" s="77" t="e">
        <f t="shared" si="111"/>
        <v>#DIV/0!</v>
      </c>
      <c r="M358" s="77" t="e">
        <f t="shared" si="111"/>
        <v>#DIV/0!</v>
      </c>
      <c r="N358" s="77" t="e">
        <f t="shared" si="111"/>
        <v>#DIV/0!</v>
      </c>
    </row>
    <row r="359" spans="2:14" x14ac:dyDescent="0.2">
      <c r="B359" s="70" t="str">
        <f t="shared" si="103"/>
        <v>80_Run24</v>
      </c>
      <c r="C359" s="70">
        <f t="shared" si="103"/>
        <v>0</v>
      </c>
      <c r="D359" s="71">
        <f t="shared" si="88"/>
        <v>0</v>
      </c>
      <c r="E359" s="77" t="e">
        <f t="shared" ref="E359:N359" si="112">E225*E$201*2*3.14159/60/1000</f>
        <v>#DIV/0!</v>
      </c>
      <c r="F359" s="77" t="e">
        <f t="shared" si="112"/>
        <v>#DIV/0!</v>
      </c>
      <c r="G359" s="77" t="e">
        <f t="shared" si="112"/>
        <v>#DIV/0!</v>
      </c>
      <c r="H359" s="77" t="e">
        <f t="shared" si="112"/>
        <v>#DIV/0!</v>
      </c>
      <c r="I359" s="77" t="e">
        <f t="shared" si="112"/>
        <v>#DIV/0!</v>
      </c>
      <c r="J359" s="77" t="e">
        <f t="shared" si="112"/>
        <v>#DIV/0!</v>
      </c>
      <c r="K359" s="77" t="e">
        <f t="shared" si="112"/>
        <v>#DIV/0!</v>
      </c>
      <c r="L359" s="77" t="e">
        <f t="shared" si="112"/>
        <v>#DIV/0!</v>
      </c>
      <c r="M359" s="77" t="e">
        <f t="shared" si="112"/>
        <v>#DIV/0!</v>
      </c>
      <c r="N359" s="77" t="e">
        <f t="shared" si="112"/>
        <v>#DIV/0!</v>
      </c>
    </row>
    <row r="360" spans="2:14" x14ac:dyDescent="0.2">
      <c r="B360" s="70" t="str">
        <f t="shared" si="103"/>
        <v>80_Run25</v>
      </c>
      <c r="C360" s="70">
        <f t="shared" si="103"/>
        <v>0</v>
      </c>
      <c r="D360" s="71" t="str">
        <f t="shared" si="88"/>
        <v>JASO BC</v>
      </c>
      <c r="E360" s="77" t="e">
        <f t="shared" ref="E360:N360" si="113">E226*E$201*2*3.14159/60/1000</f>
        <v>#DIV/0!</v>
      </c>
      <c r="F360" s="77" t="e">
        <f t="shared" si="113"/>
        <v>#DIV/0!</v>
      </c>
      <c r="G360" s="77" t="e">
        <f t="shared" si="113"/>
        <v>#DIV/0!</v>
      </c>
      <c r="H360" s="77" t="e">
        <f t="shared" si="113"/>
        <v>#DIV/0!</v>
      </c>
      <c r="I360" s="77" t="e">
        <f t="shared" si="113"/>
        <v>#DIV/0!</v>
      </c>
      <c r="J360" s="77" t="e">
        <f t="shared" si="113"/>
        <v>#DIV/0!</v>
      </c>
      <c r="K360" s="77" t="e">
        <f t="shared" si="113"/>
        <v>#DIV/0!</v>
      </c>
      <c r="L360" s="77" t="e">
        <f t="shared" si="113"/>
        <v>#DIV/0!</v>
      </c>
      <c r="M360" s="77" t="e">
        <f t="shared" si="113"/>
        <v>#DIV/0!</v>
      </c>
      <c r="N360" s="77" t="e">
        <f t="shared" si="113"/>
        <v>#DIV/0!</v>
      </c>
    </row>
    <row r="361" spans="2:14" x14ac:dyDescent="0.2">
      <c r="B361" s="70" t="str">
        <f t="shared" si="103"/>
        <v>80_Run26</v>
      </c>
      <c r="C361" s="70">
        <f t="shared" si="103"/>
        <v>0</v>
      </c>
      <c r="D361" s="71">
        <f t="shared" si="88"/>
        <v>0</v>
      </c>
      <c r="E361" s="77" t="e">
        <f t="shared" ref="E361:N361" si="114">E227*E$201*2*3.14159/60/1000</f>
        <v>#DIV/0!</v>
      </c>
      <c r="F361" s="77" t="e">
        <f t="shared" si="114"/>
        <v>#DIV/0!</v>
      </c>
      <c r="G361" s="77" t="e">
        <f t="shared" si="114"/>
        <v>#DIV/0!</v>
      </c>
      <c r="H361" s="77" t="e">
        <f t="shared" si="114"/>
        <v>#DIV/0!</v>
      </c>
      <c r="I361" s="77" t="e">
        <f t="shared" si="114"/>
        <v>#DIV/0!</v>
      </c>
      <c r="J361" s="77" t="e">
        <f t="shared" si="114"/>
        <v>#DIV/0!</v>
      </c>
      <c r="K361" s="77" t="e">
        <f t="shared" si="114"/>
        <v>#DIV/0!</v>
      </c>
      <c r="L361" s="77" t="e">
        <f t="shared" si="114"/>
        <v>#DIV/0!</v>
      </c>
      <c r="M361" s="77" t="e">
        <f t="shared" si="114"/>
        <v>#DIV/0!</v>
      </c>
      <c r="N361" s="77" t="e">
        <f t="shared" si="114"/>
        <v>#DIV/0!</v>
      </c>
    </row>
    <row r="362" spans="2:14" x14ac:dyDescent="0.2">
      <c r="B362" s="70" t="str">
        <f t="shared" si="103"/>
        <v>80_Run27</v>
      </c>
      <c r="C362" s="70">
        <f t="shared" si="103"/>
        <v>0</v>
      </c>
      <c r="D362" s="71" t="str">
        <f t="shared" si="88"/>
        <v>JASO BC</v>
      </c>
      <c r="E362" s="77" t="e">
        <f t="shared" ref="E362:N362" si="115">E228*E$201*2*3.14159/60/1000</f>
        <v>#DIV/0!</v>
      </c>
      <c r="F362" s="77" t="e">
        <f t="shared" si="115"/>
        <v>#DIV/0!</v>
      </c>
      <c r="G362" s="77" t="e">
        <f t="shared" si="115"/>
        <v>#DIV/0!</v>
      </c>
      <c r="H362" s="77" t="e">
        <f t="shared" si="115"/>
        <v>#DIV/0!</v>
      </c>
      <c r="I362" s="77" t="e">
        <f t="shared" si="115"/>
        <v>#DIV/0!</v>
      </c>
      <c r="J362" s="77" t="e">
        <f t="shared" si="115"/>
        <v>#DIV/0!</v>
      </c>
      <c r="K362" s="77" t="e">
        <f t="shared" si="115"/>
        <v>#DIV/0!</v>
      </c>
      <c r="L362" s="77" t="e">
        <f t="shared" si="115"/>
        <v>#DIV/0!</v>
      </c>
      <c r="M362" s="77" t="e">
        <f t="shared" si="115"/>
        <v>#DIV/0!</v>
      </c>
      <c r="N362" s="77" t="e">
        <f t="shared" si="115"/>
        <v>#DIV/0!</v>
      </c>
    </row>
    <row r="363" spans="2:14" x14ac:dyDescent="0.2">
      <c r="B363" s="70" t="str">
        <f t="shared" si="103"/>
        <v>80_Run28</v>
      </c>
      <c r="C363" s="70">
        <f t="shared" si="103"/>
        <v>0</v>
      </c>
      <c r="D363" s="71">
        <f t="shared" si="88"/>
        <v>0</v>
      </c>
      <c r="E363" s="77" t="e">
        <f t="shared" ref="E363:N363" si="116">E229*E$201*2*3.14159/60/1000</f>
        <v>#DIV/0!</v>
      </c>
      <c r="F363" s="77" t="e">
        <f t="shared" si="116"/>
        <v>#DIV/0!</v>
      </c>
      <c r="G363" s="77" t="e">
        <f t="shared" si="116"/>
        <v>#DIV/0!</v>
      </c>
      <c r="H363" s="77" t="e">
        <f t="shared" si="116"/>
        <v>#DIV/0!</v>
      </c>
      <c r="I363" s="77" t="e">
        <f t="shared" si="116"/>
        <v>#DIV/0!</v>
      </c>
      <c r="J363" s="77" t="e">
        <f t="shared" si="116"/>
        <v>#DIV/0!</v>
      </c>
      <c r="K363" s="77" t="e">
        <f t="shared" si="116"/>
        <v>#DIV/0!</v>
      </c>
      <c r="L363" s="77" t="e">
        <f t="shared" si="116"/>
        <v>#DIV/0!</v>
      </c>
      <c r="M363" s="77" t="e">
        <f t="shared" si="116"/>
        <v>#DIV/0!</v>
      </c>
      <c r="N363" s="77" t="e">
        <f t="shared" si="116"/>
        <v>#DIV/0!</v>
      </c>
    </row>
    <row r="364" spans="2:14" x14ac:dyDescent="0.2">
      <c r="B364" s="70" t="str">
        <f t="shared" si="103"/>
        <v>80_Run29</v>
      </c>
      <c r="C364" s="70">
        <f t="shared" si="103"/>
        <v>0</v>
      </c>
      <c r="D364" s="71" t="str">
        <f t="shared" si="88"/>
        <v>JASO BC</v>
      </c>
      <c r="E364" s="77" t="e">
        <f t="shared" ref="E364:N364" si="117">E230*E$201*2*3.14159/60/1000</f>
        <v>#DIV/0!</v>
      </c>
      <c r="F364" s="77" t="e">
        <f t="shared" si="117"/>
        <v>#DIV/0!</v>
      </c>
      <c r="G364" s="77" t="e">
        <f t="shared" si="117"/>
        <v>#DIV/0!</v>
      </c>
      <c r="H364" s="77" t="e">
        <f t="shared" si="117"/>
        <v>#DIV/0!</v>
      </c>
      <c r="I364" s="77" t="e">
        <f t="shared" si="117"/>
        <v>#DIV/0!</v>
      </c>
      <c r="J364" s="77" t="e">
        <f t="shared" si="117"/>
        <v>#DIV/0!</v>
      </c>
      <c r="K364" s="77" t="e">
        <f t="shared" si="117"/>
        <v>#DIV/0!</v>
      </c>
      <c r="L364" s="77" t="e">
        <f t="shared" si="117"/>
        <v>#DIV/0!</v>
      </c>
      <c r="M364" s="77" t="e">
        <f t="shared" si="117"/>
        <v>#DIV/0!</v>
      </c>
      <c r="N364" s="77" t="e">
        <f t="shared" si="117"/>
        <v>#DIV/0!</v>
      </c>
    </row>
    <row r="365" spans="2:14" x14ac:dyDescent="0.2">
      <c r="B365" s="70" t="str">
        <f t="shared" si="103"/>
        <v>80_Run30</v>
      </c>
      <c r="C365" s="70">
        <f t="shared" si="103"/>
        <v>0</v>
      </c>
      <c r="D365" s="71">
        <f t="shared" si="88"/>
        <v>0</v>
      </c>
      <c r="E365" s="77" t="e">
        <f t="shared" ref="E365:N365" si="118">E231*E$201*2*3.14159/60/1000</f>
        <v>#DIV/0!</v>
      </c>
      <c r="F365" s="77" t="e">
        <f t="shared" si="118"/>
        <v>#DIV/0!</v>
      </c>
      <c r="G365" s="77" t="e">
        <f t="shared" si="118"/>
        <v>#DIV/0!</v>
      </c>
      <c r="H365" s="77" t="e">
        <f t="shared" si="118"/>
        <v>#DIV/0!</v>
      </c>
      <c r="I365" s="77" t="e">
        <f t="shared" si="118"/>
        <v>#DIV/0!</v>
      </c>
      <c r="J365" s="77" t="e">
        <f t="shared" si="118"/>
        <v>#DIV/0!</v>
      </c>
      <c r="K365" s="77" t="e">
        <f t="shared" si="118"/>
        <v>#DIV/0!</v>
      </c>
      <c r="L365" s="77" t="e">
        <f t="shared" si="118"/>
        <v>#DIV/0!</v>
      </c>
      <c r="M365" s="77" t="e">
        <f t="shared" si="118"/>
        <v>#DIV/0!</v>
      </c>
      <c r="N365" s="77" t="e">
        <f t="shared" si="118"/>
        <v>#DIV/0!</v>
      </c>
    </row>
    <row r="366" spans="2:14" x14ac:dyDescent="0.2">
      <c r="B366" s="70" t="str">
        <f t="shared" ref="B366:C378" si="119">B232</f>
        <v>80_Run31</v>
      </c>
      <c r="C366" s="70">
        <f t="shared" si="119"/>
        <v>0</v>
      </c>
      <c r="D366" s="71" t="str">
        <f t="shared" si="88"/>
        <v>JASO BC</v>
      </c>
      <c r="E366" s="77" t="e">
        <f t="shared" ref="E366:N366" si="120">E232*E$201*2*3.14159/60/1000</f>
        <v>#DIV/0!</v>
      </c>
      <c r="F366" s="77" t="e">
        <f t="shared" si="120"/>
        <v>#DIV/0!</v>
      </c>
      <c r="G366" s="77" t="e">
        <f t="shared" si="120"/>
        <v>#DIV/0!</v>
      </c>
      <c r="H366" s="77" t="e">
        <f t="shared" si="120"/>
        <v>#DIV/0!</v>
      </c>
      <c r="I366" s="77" t="e">
        <f t="shared" si="120"/>
        <v>#DIV/0!</v>
      </c>
      <c r="J366" s="77" t="e">
        <f t="shared" si="120"/>
        <v>#DIV/0!</v>
      </c>
      <c r="K366" s="77" t="e">
        <f t="shared" si="120"/>
        <v>#DIV/0!</v>
      </c>
      <c r="L366" s="77" t="e">
        <f t="shared" si="120"/>
        <v>#DIV/0!</v>
      </c>
      <c r="M366" s="77" t="e">
        <f t="shared" si="120"/>
        <v>#DIV/0!</v>
      </c>
      <c r="N366" s="77" t="e">
        <f t="shared" si="120"/>
        <v>#DIV/0!</v>
      </c>
    </row>
    <row r="367" spans="2:14" x14ac:dyDescent="0.2">
      <c r="B367" s="70" t="str">
        <f t="shared" si="119"/>
        <v>80_Run32</v>
      </c>
      <c r="C367" s="70">
        <f t="shared" si="119"/>
        <v>0</v>
      </c>
      <c r="D367" s="71">
        <f t="shared" si="88"/>
        <v>0</v>
      </c>
      <c r="E367" s="77" t="e">
        <f t="shared" ref="E367:N367" si="121">E233*E$201*2*3.14159/60/1000</f>
        <v>#DIV/0!</v>
      </c>
      <c r="F367" s="77" t="e">
        <f t="shared" si="121"/>
        <v>#DIV/0!</v>
      </c>
      <c r="G367" s="77" t="e">
        <f t="shared" si="121"/>
        <v>#DIV/0!</v>
      </c>
      <c r="H367" s="77" t="e">
        <f t="shared" si="121"/>
        <v>#DIV/0!</v>
      </c>
      <c r="I367" s="77" t="e">
        <f t="shared" si="121"/>
        <v>#DIV/0!</v>
      </c>
      <c r="J367" s="77" t="e">
        <f t="shared" si="121"/>
        <v>#DIV/0!</v>
      </c>
      <c r="K367" s="77" t="e">
        <f t="shared" si="121"/>
        <v>#DIV/0!</v>
      </c>
      <c r="L367" s="77" t="e">
        <f t="shared" si="121"/>
        <v>#DIV/0!</v>
      </c>
      <c r="M367" s="77" t="e">
        <f t="shared" si="121"/>
        <v>#DIV/0!</v>
      </c>
      <c r="N367" s="77" t="e">
        <f t="shared" si="121"/>
        <v>#DIV/0!</v>
      </c>
    </row>
    <row r="368" spans="2:14" x14ac:dyDescent="0.2">
      <c r="B368" s="70" t="str">
        <f t="shared" si="119"/>
        <v>80_Run33</v>
      </c>
      <c r="C368" s="70">
        <f t="shared" si="119"/>
        <v>0</v>
      </c>
      <c r="D368" s="71" t="str">
        <f t="shared" si="88"/>
        <v>JASO BC</v>
      </c>
      <c r="E368" s="77" t="e">
        <f t="shared" ref="E368:N368" si="122">E234*E$201*2*3.14159/60/1000</f>
        <v>#DIV/0!</v>
      </c>
      <c r="F368" s="77" t="e">
        <f t="shared" si="122"/>
        <v>#DIV/0!</v>
      </c>
      <c r="G368" s="77" t="e">
        <f t="shared" si="122"/>
        <v>#DIV/0!</v>
      </c>
      <c r="H368" s="77" t="e">
        <f t="shared" si="122"/>
        <v>#DIV/0!</v>
      </c>
      <c r="I368" s="77" t="e">
        <f t="shared" si="122"/>
        <v>#DIV/0!</v>
      </c>
      <c r="J368" s="77" t="e">
        <f t="shared" si="122"/>
        <v>#DIV/0!</v>
      </c>
      <c r="K368" s="77" t="e">
        <f t="shared" si="122"/>
        <v>#DIV/0!</v>
      </c>
      <c r="L368" s="77" t="e">
        <f t="shared" si="122"/>
        <v>#DIV/0!</v>
      </c>
      <c r="M368" s="77" t="e">
        <f t="shared" si="122"/>
        <v>#DIV/0!</v>
      </c>
      <c r="N368" s="77" t="e">
        <f t="shared" si="122"/>
        <v>#DIV/0!</v>
      </c>
    </row>
    <row r="369" spans="2:14" x14ac:dyDescent="0.2">
      <c r="B369" s="70" t="str">
        <f t="shared" si="119"/>
        <v>80_Run34</v>
      </c>
      <c r="C369" s="70">
        <f t="shared" si="119"/>
        <v>0</v>
      </c>
      <c r="D369" s="71">
        <f t="shared" si="88"/>
        <v>0</v>
      </c>
      <c r="E369" s="77" t="e">
        <f t="shared" ref="E369:N369" si="123">E235*E$201*2*3.14159/60/1000</f>
        <v>#DIV/0!</v>
      </c>
      <c r="F369" s="77" t="e">
        <f t="shared" si="123"/>
        <v>#DIV/0!</v>
      </c>
      <c r="G369" s="77" t="e">
        <f t="shared" si="123"/>
        <v>#DIV/0!</v>
      </c>
      <c r="H369" s="77" t="e">
        <f t="shared" si="123"/>
        <v>#DIV/0!</v>
      </c>
      <c r="I369" s="77" t="e">
        <f t="shared" si="123"/>
        <v>#DIV/0!</v>
      </c>
      <c r="J369" s="77" t="e">
        <f t="shared" si="123"/>
        <v>#DIV/0!</v>
      </c>
      <c r="K369" s="77" t="e">
        <f t="shared" si="123"/>
        <v>#DIV/0!</v>
      </c>
      <c r="L369" s="77" t="e">
        <f t="shared" si="123"/>
        <v>#DIV/0!</v>
      </c>
      <c r="M369" s="77" t="e">
        <f t="shared" si="123"/>
        <v>#DIV/0!</v>
      </c>
      <c r="N369" s="77" t="e">
        <f t="shared" si="123"/>
        <v>#DIV/0!</v>
      </c>
    </row>
    <row r="370" spans="2:14" x14ac:dyDescent="0.2">
      <c r="B370" s="70" t="str">
        <f t="shared" si="119"/>
        <v>80_Run35</v>
      </c>
      <c r="C370" s="70">
        <f t="shared" si="119"/>
        <v>0</v>
      </c>
      <c r="D370" s="71" t="str">
        <f t="shared" si="88"/>
        <v>JASO BC</v>
      </c>
      <c r="E370" s="77" t="e">
        <f t="shared" ref="E370:N370" si="124">E236*E$201*2*3.14159/60/1000</f>
        <v>#DIV/0!</v>
      </c>
      <c r="F370" s="77" t="e">
        <f t="shared" si="124"/>
        <v>#DIV/0!</v>
      </c>
      <c r="G370" s="77" t="e">
        <f t="shared" si="124"/>
        <v>#DIV/0!</v>
      </c>
      <c r="H370" s="77" t="e">
        <f t="shared" si="124"/>
        <v>#DIV/0!</v>
      </c>
      <c r="I370" s="77" t="e">
        <f t="shared" si="124"/>
        <v>#DIV/0!</v>
      </c>
      <c r="J370" s="77" t="e">
        <f t="shared" si="124"/>
        <v>#DIV/0!</v>
      </c>
      <c r="K370" s="77" t="e">
        <f t="shared" si="124"/>
        <v>#DIV/0!</v>
      </c>
      <c r="L370" s="77" t="e">
        <f t="shared" si="124"/>
        <v>#DIV/0!</v>
      </c>
      <c r="M370" s="77" t="e">
        <f t="shared" si="124"/>
        <v>#DIV/0!</v>
      </c>
      <c r="N370" s="77" t="e">
        <f t="shared" si="124"/>
        <v>#DIV/0!</v>
      </c>
    </row>
    <row r="371" spans="2:14" x14ac:dyDescent="0.2">
      <c r="B371" s="70" t="str">
        <f t="shared" si="119"/>
        <v>80_Run36</v>
      </c>
      <c r="C371" s="70">
        <f t="shared" si="119"/>
        <v>0</v>
      </c>
      <c r="D371" s="71">
        <f t="shared" si="88"/>
        <v>0</v>
      </c>
      <c r="E371" s="77" t="e">
        <f t="shared" ref="E371:N371" si="125">E237*E$201*2*3.14159/60/1000</f>
        <v>#DIV/0!</v>
      </c>
      <c r="F371" s="77" t="e">
        <f t="shared" si="125"/>
        <v>#DIV/0!</v>
      </c>
      <c r="G371" s="77" t="e">
        <f t="shared" si="125"/>
        <v>#DIV/0!</v>
      </c>
      <c r="H371" s="77" t="e">
        <f t="shared" si="125"/>
        <v>#DIV/0!</v>
      </c>
      <c r="I371" s="77" t="e">
        <f t="shared" si="125"/>
        <v>#DIV/0!</v>
      </c>
      <c r="J371" s="77" t="e">
        <f t="shared" si="125"/>
        <v>#DIV/0!</v>
      </c>
      <c r="K371" s="77" t="e">
        <f t="shared" si="125"/>
        <v>#DIV/0!</v>
      </c>
      <c r="L371" s="77" t="e">
        <f t="shared" si="125"/>
        <v>#DIV/0!</v>
      </c>
      <c r="M371" s="77" t="e">
        <f t="shared" si="125"/>
        <v>#DIV/0!</v>
      </c>
      <c r="N371" s="77" t="e">
        <f t="shared" si="125"/>
        <v>#DIV/0!</v>
      </c>
    </row>
    <row r="372" spans="2:14" x14ac:dyDescent="0.2">
      <c r="B372" s="70" t="str">
        <f t="shared" si="119"/>
        <v>80_Run37</v>
      </c>
      <c r="C372" s="70">
        <f t="shared" si="119"/>
        <v>0</v>
      </c>
      <c r="D372" s="71" t="str">
        <f t="shared" si="88"/>
        <v>JASO BC</v>
      </c>
      <c r="E372" s="77" t="e">
        <f t="shared" ref="E372:N372" si="126">E238*E$201*2*3.14159/60/1000</f>
        <v>#DIV/0!</v>
      </c>
      <c r="F372" s="77" t="e">
        <f t="shared" si="126"/>
        <v>#DIV/0!</v>
      </c>
      <c r="G372" s="77" t="e">
        <f t="shared" si="126"/>
        <v>#DIV/0!</v>
      </c>
      <c r="H372" s="77" t="e">
        <f t="shared" si="126"/>
        <v>#DIV/0!</v>
      </c>
      <c r="I372" s="77" t="e">
        <f t="shared" si="126"/>
        <v>#DIV/0!</v>
      </c>
      <c r="J372" s="77" t="e">
        <f t="shared" si="126"/>
        <v>#DIV/0!</v>
      </c>
      <c r="K372" s="77" t="e">
        <f t="shared" si="126"/>
        <v>#DIV/0!</v>
      </c>
      <c r="L372" s="77" t="e">
        <f t="shared" si="126"/>
        <v>#DIV/0!</v>
      </c>
      <c r="M372" s="77" t="e">
        <f t="shared" si="126"/>
        <v>#DIV/0!</v>
      </c>
      <c r="N372" s="77" t="e">
        <f t="shared" si="126"/>
        <v>#DIV/0!</v>
      </c>
    </row>
    <row r="373" spans="2:14" x14ac:dyDescent="0.2">
      <c r="B373" s="70" t="str">
        <f t="shared" si="119"/>
        <v>80_Run38</v>
      </c>
      <c r="C373" s="70">
        <f t="shared" si="119"/>
        <v>0</v>
      </c>
      <c r="D373" s="71">
        <f t="shared" si="88"/>
        <v>0</v>
      </c>
      <c r="E373" s="77" t="e">
        <f t="shared" ref="E373:N373" si="127">E239*E$201*2*3.14159/60/1000</f>
        <v>#DIV/0!</v>
      </c>
      <c r="F373" s="77" t="e">
        <f t="shared" si="127"/>
        <v>#DIV/0!</v>
      </c>
      <c r="G373" s="77" t="e">
        <f t="shared" si="127"/>
        <v>#DIV/0!</v>
      </c>
      <c r="H373" s="77" t="e">
        <f t="shared" si="127"/>
        <v>#DIV/0!</v>
      </c>
      <c r="I373" s="77" t="e">
        <f t="shared" si="127"/>
        <v>#DIV/0!</v>
      </c>
      <c r="J373" s="77" t="e">
        <f t="shared" si="127"/>
        <v>#DIV/0!</v>
      </c>
      <c r="K373" s="77" t="e">
        <f t="shared" si="127"/>
        <v>#DIV/0!</v>
      </c>
      <c r="L373" s="77" t="e">
        <f t="shared" si="127"/>
        <v>#DIV/0!</v>
      </c>
      <c r="M373" s="77" t="e">
        <f t="shared" si="127"/>
        <v>#DIV/0!</v>
      </c>
      <c r="N373" s="77" t="e">
        <f t="shared" si="127"/>
        <v>#DIV/0!</v>
      </c>
    </row>
    <row r="374" spans="2:14" x14ac:dyDescent="0.2">
      <c r="B374" s="70" t="str">
        <f t="shared" si="119"/>
        <v>80_Run39</v>
      </c>
      <c r="C374" s="70">
        <f t="shared" si="119"/>
        <v>0</v>
      </c>
      <c r="D374" s="71" t="str">
        <f t="shared" si="88"/>
        <v>JASO BC</v>
      </c>
      <c r="E374" s="77" t="e">
        <f t="shared" ref="E374:N374" si="128">E240*E$201*2*3.14159/60/1000</f>
        <v>#DIV/0!</v>
      </c>
      <c r="F374" s="77" t="e">
        <f t="shared" si="128"/>
        <v>#DIV/0!</v>
      </c>
      <c r="G374" s="77" t="e">
        <f t="shared" si="128"/>
        <v>#DIV/0!</v>
      </c>
      <c r="H374" s="77" t="e">
        <f t="shared" si="128"/>
        <v>#DIV/0!</v>
      </c>
      <c r="I374" s="77" t="e">
        <f t="shared" si="128"/>
        <v>#DIV/0!</v>
      </c>
      <c r="J374" s="77" t="e">
        <f t="shared" si="128"/>
        <v>#DIV/0!</v>
      </c>
      <c r="K374" s="77" t="e">
        <f t="shared" si="128"/>
        <v>#DIV/0!</v>
      </c>
      <c r="L374" s="77" t="e">
        <f t="shared" si="128"/>
        <v>#DIV/0!</v>
      </c>
      <c r="M374" s="77" t="e">
        <f t="shared" si="128"/>
        <v>#DIV/0!</v>
      </c>
      <c r="N374" s="77" t="e">
        <f t="shared" si="128"/>
        <v>#DIV/0!</v>
      </c>
    </row>
    <row r="375" spans="2:14" x14ac:dyDescent="0.2">
      <c r="B375" s="70" t="str">
        <f t="shared" si="119"/>
        <v>80_Run40</v>
      </c>
      <c r="C375" s="70">
        <f t="shared" si="119"/>
        <v>0</v>
      </c>
      <c r="D375" s="71">
        <f t="shared" si="88"/>
        <v>0</v>
      </c>
      <c r="E375" s="77" t="e">
        <f t="shared" ref="E375:N375" si="129">E241*E$201*2*3.14159/60/1000</f>
        <v>#DIV/0!</v>
      </c>
      <c r="F375" s="77" t="e">
        <f t="shared" si="129"/>
        <v>#DIV/0!</v>
      </c>
      <c r="G375" s="77" t="e">
        <f t="shared" si="129"/>
        <v>#DIV/0!</v>
      </c>
      <c r="H375" s="77" t="e">
        <f t="shared" si="129"/>
        <v>#DIV/0!</v>
      </c>
      <c r="I375" s="77" t="e">
        <f t="shared" si="129"/>
        <v>#DIV/0!</v>
      </c>
      <c r="J375" s="77" t="e">
        <f t="shared" si="129"/>
        <v>#DIV/0!</v>
      </c>
      <c r="K375" s="77" t="e">
        <f t="shared" si="129"/>
        <v>#DIV/0!</v>
      </c>
      <c r="L375" s="77" t="e">
        <f t="shared" si="129"/>
        <v>#DIV/0!</v>
      </c>
      <c r="M375" s="77" t="e">
        <f t="shared" si="129"/>
        <v>#DIV/0!</v>
      </c>
      <c r="N375" s="77" t="e">
        <f t="shared" si="129"/>
        <v>#DIV/0!</v>
      </c>
    </row>
    <row r="376" spans="2:14" x14ac:dyDescent="0.2">
      <c r="B376" s="70" t="str">
        <f t="shared" si="119"/>
        <v>80_Run41</v>
      </c>
      <c r="C376" s="70">
        <f t="shared" si="119"/>
        <v>0</v>
      </c>
      <c r="D376" s="71" t="str">
        <f t="shared" si="88"/>
        <v>JASO BC</v>
      </c>
      <c r="E376" s="77" t="e">
        <f t="shared" ref="E376:N376" si="130">E242*E$201*2*3.14159/60/1000</f>
        <v>#DIV/0!</v>
      </c>
      <c r="F376" s="77" t="e">
        <f t="shared" si="130"/>
        <v>#DIV/0!</v>
      </c>
      <c r="G376" s="77" t="e">
        <f t="shared" si="130"/>
        <v>#DIV/0!</v>
      </c>
      <c r="H376" s="77" t="e">
        <f t="shared" si="130"/>
        <v>#DIV/0!</v>
      </c>
      <c r="I376" s="77" t="e">
        <f t="shared" si="130"/>
        <v>#DIV/0!</v>
      </c>
      <c r="J376" s="77" t="e">
        <f t="shared" si="130"/>
        <v>#DIV/0!</v>
      </c>
      <c r="K376" s="77" t="e">
        <f t="shared" si="130"/>
        <v>#DIV/0!</v>
      </c>
      <c r="L376" s="77" t="e">
        <f t="shared" si="130"/>
        <v>#DIV/0!</v>
      </c>
      <c r="M376" s="77" t="e">
        <f t="shared" si="130"/>
        <v>#DIV/0!</v>
      </c>
      <c r="N376" s="77" t="e">
        <f t="shared" si="130"/>
        <v>#DIV/0!</v>
      </c>
    </row>
    <row r="377" spans="2:14" x14ac:dyDescent="0.2">
      <c r="B377" s="70" t="str">
        <f t="shared" si="119"/>
        <v>80_Run42</v>
      </c>
      <c r="C377" s="70">
        <f t="shared" si="119"/>
        <v>0</v>
      </c>
      <c r="D377" s="71">
        <f t="shared" si="88"/>
        <v>0</v>
      </c>
      <c r="E377" s="77" t="e">
        <f t="shared" ref="E377:N377" si="131">E243*E$201*2*3.14159/60/1000</f>
        <v>#DIV/0!</v>
      </c>
      <c r="F377" s="77" t="e">
        <f t="shared" si="131"/>
        <v>#DIV/0!</v>
      </c>
      <c r="G377" s="77" t="e">
        <f t="shared" si="131"/>
        <v>#DIV/0!</v>
      </c>
      <c r="H377" s="77" t="e">
        <f t="shared" si="131"/>
        <v>#DIV/0!</v>
      </c>
      <c r="I377" s="77" t="e">
        <f t="shared" si="131"/>
        <v>#DIV/0!</v>
      </c>
      <c r="J377" s="77" t="e">
        <f t="shared" si="131"/>
        <v>#DIV/0!</v>
      </c>
      <c r="K377" s="77" t="e">
        <f t="shared" si="131"/>
        <v>#DIV/0!</v>
      </c>
      <c r="L377" s="77" t="e">
        <f t="shared" si="131"/>
        <v>#DIV/0!</v>
      </c>
      <c r="M377" s="77" t="e">
        <f t="shared" si="131"/>
        <v>#DIV/0!</v>
      </c>
      <c r="N377" s="77" t="e">
        <f t="shared" si="131"/>
        <v>#DIV/0!</v>
      </c>
    </row>
    <row r="378" spans="2:14" x14ac:dyDescent="0.2">
      <c r="B378" s="70" t="str">
        <f t="shared" si="119"/>
        <v>80_Run43</v>
      </c>
      <c r="C378" s="70">
        <f t="shared" si="119"/>
        <v>0</v>
      </c>
      <c r="D378" s="71" t="str">
        <f t="shared" si="88"/>
        <v>JASO BC</v>
      </c>
      <c r="E378" s="77" t="e">
        <f t="shared" ref="E378:N378" si="132">E244*E$201*2*3.14159/60/1000</f>
        <v>#DIV/0!</v>
      </c>
      <c r="F378" s="77" t="e">
        <f t="shared" si="132"/>
        <v>#DIV/0!</v>
      </c>
      <c r="G378" s="77" t="e">
        <f t="shared" si="132"/>
        <v>#DIV/0!</v>
      </c>
      <c r="H378" s="77" t="e">
        <f t="shared" si="132"/>
        <v>#DIV/0!</v>
      </c>
      <c r="I378" s="77" t="e">
        <f t="shared" si="132"/>
        <v>#DIV/0!</v>
      </c>
      <c r="J378" s="77" t="e">
        <f t="shared" si="132"/>
        <v>#DIV/0!</v>
      </c>
      <c r="K378" s="77" t="e">
        <f t="shared" si="132"/>
        <v>#DIV/0!</v>
      </c>
      <c r="L378" s="77" t="e">
        <f t="shared" si="132"/>
        <v>#DIV/0!</v>
      </c>
      <c r="M378" s="77" t="e">
        <f t="shared" si="132"/>
        <v>#DIV/0!</v>
      </c>
      <c r="N378" s="77" t="e">
        <f t="shared" si="132"/>
        <v>#DIV/0!</v>
      </c>
    </row>
    <row r="379" spans="2:14" x14ac:dyDescent="0.2">
      <c r="B379" s="70" t="str">
        <f t="shared" ref="B379:C379" si="133">B245</f>
        <v>80_Run44</v>
      </c>
      <c r="C379" s="70">
        <f t="shared" si="133"/>
        <v>0</v>
      </c>
      <c r="D379" s="71">
        <f t="shared" si="88"/>
        <v>0</v>
      </c>
      <c r="E379" s="77" t="e">
        <f t="shared" ref="E379:N379" si="134">E245*E$201*2*3.14159/60/1000</f>
        <v>#DIV/0!</v>
      </c>
      <c r="F379" s="77" t="e">
        <f t="shared" si="134"/>
        <v>#DIV/0!</v>
      </c>
      <c r="G379" s="77" t="e">
        <f t="shared" si="134"/>
        <v>#DIV/0!</v>
      </c>
      <c r="H379" s="77" t="e">
        <f t="shared" si="134"/>
        <v>#DIV/0!</v>
      </c>
      <c r="I379" s="77" t="e">
        <f t="shared" si="134"/>
        <v>#DIV/0!</v>
      </c>
      <c r="J379" s="77" t="e">
        <f t="shared" si="134"/>
        <v>#DIV/0!</v>
      </c>
      <c r="K379" s="77" t="e">
        <f t="shared" si="134"/>
        <v>#DIV/0!</v>
      </c>
      <c r="L379" s="77" t="e">
        <f t="shared" si="134"/>
        <v>#DIV/0!</v>
      </c>
      <c r="M379" s="77" t="e">
        <f t="shared" si="134"/>
        <v>#DIV/0!</v>
      </c>
      <c r="N379" s="77" t="e">
        <f t="shared" si="134"/>
        <v>#DIV/0!</v>
      </c>
    </row>
    <row r="380" spans="2:14" x14ac:dyDescent="0.2">
      <c r="B380" s="70" t="str">
        <f t="shared" ref="B380:C380" si="135">B246</f>
        <v>80_Run45</v>
      </c>
      <c r="C380" s="70">
        <f t="shared" si="135"/>
        <v>0</v>
      </c>
      <c r="D380" s="71" t="str">
        <f t="shared" si="88"/>
        <v>JASO BC</v>
      </c>
      <c r="E380" s="77" t="e">
        <f t="shared" ref="E380:N380" si="136">E246*E$201*2*3.14159/60/1000</f>
        <v>#DIV/0!</v>
      </c>
      <c r="F380" s="77" t="e">
        <f t="shared" si="136"/>
        <v>#DIV/0!</v>
      </c>
      <c r="G380" s="77" t="e">
        <f t="shared" si="136"/>
        <v>#DIV/0!</v>
      </c>
      <c r="H380" s="77" t="e">
        <f t="shared" si="136"/>
        <v>#DIV/0!</v>
      </c>
      <c r="I380" s="77" t="e">
        <f t="shared" si="136"/>
        <v>#DIV/0!</v>
      </c>
      <c r="J380" s="77" t="e">
        <f t="shared" si="136"/>
        <v>#DIV/0!</v>
      </c>
      <c r="K380" s="77" t="e">
        <f t="shared" si="136"/>
        <v>#DIV/0!</v>
      </c>
      <c r="L380" s="77" t="e">
        <f t="shared" si="136"/>
        <v>#DIV/0!</v>
      </c>
      <c r="M380" s="77" t="e">
        <f t="shared" si="136"/>
        <v>#DIV/0!</v>
      </c>
      <c r="N380" s="77" t="e">
        <f t="shared" si="136"/>
        <v>#DIV/0!</v>
      </c>
    </row>
    <row r="381" spans="2:14" x14ac:dyDescent="0.2">
      <c r="B381" s="70" t="str">
        <f t="shared" ref="B381:C381" si="137">B247</f>
        <v>80_Run46</v>
      </c>
      <c r="C381" s="70">
        <f t="shared" si="137"/>
        <v>0</v>
      </c>
      <c r="D381" s="71">
        <f t="shared" si="88"/>
        <v>0</v>
      </c>
      <c r="E381" s="77" t="e">
        <f t="shared" ref="E381:N381" si="138">E247*E$201*2*3.14159/60/1000</f>
        <v>#DIV/0!</v>
      </c>
      <c r="F381" s="77" t="e">
        <f t="shared" si="138"/>
        <v>#DIV/0!</v>
      </c>
      <c r="G381" s="77" t="e">
        <f t="shared" si="138"/>
        <v>#DIV/0!</v>
      </c>
      <c r="H381" s="77" t="e">
        <f t="shared" si="138"/>
        <v>#DIV/0!</v>
      </c>
      <c r="I381" s="77" t="e">
        <f t="shared" si="138"/>
        <v>#DIV/0!</v>
      </c>
      <c r="J381" s="77" t="e">
        <f t="shared" si="138"/>
        <v>#DIV/0!</v>
      </c>
      <c r="K381" s="77" t="e">
        <f t="shared" si="138"/>
        <v>#DIV/0!</v>
      </c>
      <c r="L381" s="77" t="e">
        <f t="shared" si="138"/>
        <v>#DIV/0!</v>
      </c>
      <c r="M381" s="77" t="e">
        <f t="shared" si="138"/>
        <v>#DIV/0!</v>
      </c>
      <c r="N381" s="77" t="e">
        <f t="shared" si="138"/>
        <v>#DIV/0!</v>
      </c>
    </row>
    <row r="382" spans="2:14" x14ac:dyDescent="0.2">
      <c r="B382" s="70" t="str">
        <f t="shared" ref="B382:C382" si="139">B248</f>
        <v>80_Run47</v>
      </c>
      <c r="C382" s="70">
        <f t="shared" si="139"/>
        <v>0</v>
      </c>
      <c r="D382" s="71" t="str">
        <f t="shared" si="88"/>
        <v>JASO BC</v>
      </c>
      <c r="E382" s="77" t="e">
        <f t="shared" ref="E382:N382" si="140">E248*E$201*2*3.14159/60/1000</f>
        <v>#DIV/0!</v>
      </c>
      <c r="F382" s="77" t="e">
        <f t="shared" si="140"/>
        <v>#DIV/0!</v>
      </c>
      <c r="G382" s="77" t="e">
        <f t="shared" si="140"/>
        <v>#DIV/0!</v>
      </c>
      <c r="H382" s="77" t="e">
        <f t="shared" si="140"/>
        <v>#DIV/0!</v>
      </c>
      <c r="I382" s="77" t="e">
        <f t="shared" si="140"/>
        <v>#DIV/0!</v>
      </c>
      <c r="J382" s="77" t="e">
        <f t="shared" si="140"/>
        <v>#DIV/0!</v>
      </c>
      <c r="K382" s="77" t="e">
        <f t="shared" si="140"/>
        <v>#DIV/0!</v>
      </c>
      <c r="L382" s="77" t="e">
        <f t="shared" si="140"/>
        <v>#DIV/0!</v>
      </c>
      <c r="M382" s="77" t="e">
        <f t="shared" si="140"/>
        <v>#DIV/0!</v>
      </c>
      <c r="N382" s="77" t="e">
        <f t="shared" si="140"/>
        <v>#DIV/0!</v>
      </c>
    </row>
    <row r="383" spans="2:14" x14ac:dyDescent="0.2">
      <c r="B383" s="70" t="str">
        <f t="shared" ref="B383:C383" si="141">B249</f>
        <v>80_Run48</v>
      </c>
      <c r="C383" s="70">
        <f t="shared" si="141"/>
        <v>0</v>
      </c>
      <c r="D383" s="71">
        <f t="shared" si="88"/>
        <v>0</v>
      </c>
      <c r="E383" s="77" t="e">
        <f t="shared" ref="E383:N383" si="142">E249*E$201*2*3.14159/60/1000</f>
        <v>#DIV/0!</v>
      </c>
      <c r="F383" s="77" t="e">
        <f t="shared" si="142"/>
        <v>#DIV/0!</v>
      </c>
      <c r="G383" s="77" t="e">
        <f t="shared" si="142"/>
        <v>#DIV/0!</v>
      </c>
      <c r="H383" s="77" t="e">
        <f t="shared" si="142"/>
        <v>#DIV/0!</v>
      </c>
      <c r="I383" s="77" t="e">
        <f t="shared" si="142"/>
        <v>#DIV/0!</v>
      </c>
      <c r="J383" s="77" t="e">
        <f t="shared" si="142"/>
        <v>#DIV/0!</v>
      </c>
      <c r="K383" s="77" t="e">
        <f t="shared" si="142"/>
        <v>#DIV/0!</v>
      </c>
      <c r="L383" s="77" t="e">
        <f t="shared" si="142"/>
        <v>#DIV/0!</v>
      </c>
      <c r="M383" s="77" t="e">
        <f t="shared" si="142"/>
        <v>#DIV/0!</v>
      </c>
      <c r="N383" s="77" t="e">
        <f t="shared" si="142"/>
        <v>#DIV/0!</v>
      </c>
    </row>
    <row r="384" spans="2:14" x14ac:dyDescent="0.2">
      <c r="B384" s="70" t="str">
        <f t="shared" ref="B384:C385" si="143">B250</f>
        <v>80_Run49</v>
      </c>
      <c r="C384" s="70">
        <f t="shared" si="143"/>
        <v>0</v>
      </c>
      <c r="D384" s="71" t="str">
        <f t="shared" si="88"/>
        <v>JASO BC</v>
      </c>
      <c r="E384" s="77" t="e">
        <f t="shared" ref="E384:N385" si="144">E250*E$201*2*3.14159/60/1000</f>
        <v>#DIV/0!</v>
      </c>
      <c r="F384" s="77" t="e">
        <f t="shared" si="144"/>
        <v>#DIV/0!</v>
      </c>
      <c r="G384" s="77" t="e">
        <f t="shared" si="144"/>
        <v>#DIV/0!</v>
      </c>
      <c r="H384" s="77" t="e">
        <f t="shared" si="144"/>
        <v>#DIV/0!</v>
      </c>
      <c r="I384" s="77" t="e">
        <f t="shared" si="144"/>
        <v>#DIV/0!</v>
      </c>
      <c r="J384" s="77" t="e">
        <f t="shared" si="144"/>
        <v>#DIV/0!</v>
      </c>
      <c r="K384" s="77" t="e">
        <f t="shared" si="144"/>
        <v>#DIV/0!</v>
      </c>
      <c r="L384" s="77" t="e">
        <f t="shared" si="144"/>
        <v>#DIV/0!</v>
      </c>
      <c r="M384" s="77" t="e">
        <f t="shared" si="144"/>
        <v>#DIV/0!</v>
      </c>
      <c r="N384" s="77" t="e">
        <f t="shared" si="144"/>
        <v>#DIV/0!</v>
      </c>
    </row>
    <row r="385" spans="2:14" x14ac:dyDescent="0.2">
      <c r="B385" s="70" t="str">
        <f t="shared" si="143"/>
        <v>80_Run50</v>
      </c>
      <c r="C385" s="70">
        <f t="shared" si="143"/>
        <v>0</v>
      </c>
      <c r="D385" s="71">
        <f t="shared" si="88"/>
        <v>0</v>
      </c>
      <c r="E385" s="77" t="e">
        <f t="shared" si="144"/>
        <v>#DIV/0!</v>
      </c>
      <c r="F385" s="77" t="e">
        <f>F251*F$201*2*3.14159/60/1000</f>
        <v>#DIV/0!</v>
      </c>
      <c r="G385" s="77" t="e">
        <f t="shared" si="144"/>
        <v>#DIV/0!</v>
      </c>
      <c r="H385" s="77" t="e">
        <f t="shared" si="144"/>
        <v>#DIV/0!</v>
      </c>
      <c r="I385" s="77" t="e">
        <f t="shared" si="144"/>
        <v>#DIV/0!</v>
      </c>
      <c r="J385" s="77" t="e">
        <f t="shared" si="144"/>
        <v>#DIV/0!</v>
      </c>
      <c r="K385" s="77" t="e">
        <f t="shared" si="144"/>
        <v>#DIV/0!</v>
      </c>
      <c r="L385" s="77" t="e">
        <f t="shared" si="144"/>
        <v>#DIV/0!</v>
      </c>
      <c r="M385" s="77" t="e">
        <f t="shared" si="144"/>
        <v>#DIV/0!</v>
      </c>
      <c r="N385" s="77" t="e">
        <f t="shared" si="144"/>
        <v>#DIV/0!</v>
      </c>
    </row>
    <row r="386" spans="2:14" x14ac:dyDescent="0.2">
      <c r="B386" s="70" t="str">
        <f t="shared" ref="B386:C386" si="145">B252</f>
        <v>80_Run51</v>
      </c>
      <c r="C386" s="70">
        <f t="shared" si="145"/>
        <v>0</v>
      </c>
      <c r="D386" s="71" t="str">
        <f t="shared" si="88"/>
        <v>JASO BC</v>
      </c>
      <c r="E386" s="77" t="e">
        <f t="shared" ref="E386:N386" si="146">E252*E$201*2*3.14159/60/1000</f>
        <v>#DIV/0!</v>
      </c>
      <c r="F386" s="77" t="e">
        <f t="shared" si="146"/>
        <v>#DIV/0!</v>
      </c>
      <c r="G386" s="77" t="e">
        <f t="shared" si="146"/>
        <v>#DIV/0!</v>
      </c>
      <c r="H386" s="77" t="e">
        <f t="shared" si="146"/>
        <v>#DIV/0!</v>
      </c>
      <c r="I386" s="77" t="e">
        <f t="shared" si="146"/>
        <v>#DIV/0!</v>
      </c>
      <c r="J386" s="77" t="e">
        <f t="shared" si="146"/>
        <v>#DIV/0!</v>
      </c>
      <c r="K386" s="77" t="e">
        <f t="shared" si="146"/>
        <v>#DIV/0!</v>
      </c>
      <c r="L386" s="77" t="e">
        <f t="shared" si="146"/>
        <v>#DIV/0!</v>
      </c>
      <c r="M386" s="77" t="e">
        <f t="shared" si="146"/>
        <v>#DIV/0!</v>
      </c>
      <c r="N386" s="77" t="e">
        <f t="shared" si="146"/>
        <v>#DIV/0!</v>
      </c>
    </row>
    <row r="387" spans="2:14" x14ac:dyDescent="0.2">
      <c r="B387" s="70" t="str">
        <f t="shared" ref="B387:C387" si="147">B253</f>
        <v>80_Run52</v>
      </c>
      <c r="C387" s="70">
        <f t="shared" si="147"/>
        <v>0</v>
      </c>
      <c r="D387" s="71">
        <f t="shared" si="88"/>
        <v>0</v>
      </c>
      <c r="E387" s="77" t="e">
        <f t="shared" ref="E387:N387" si="148">E253*E$201*2*3.14159/60/1000</f>
        <v>#DIV/0!</v>
      </c>
      <c r="F387" s="77" t="e">
        <f t="shared" si="148"/>
        <v>#DIV/0!</v>
      </c>
      <c r="G387" s="77" t="e">
        <f t="shared" si="148"/>
        <v>#DIV/0!</v>
      </c>
      <c r="H387" s="77" t="e">
        <f t="shared" si="148"/>
        <v>#DIV/0!</v>
      </c>
      <c r="I387" s="77" t="e">
        <f t="shared" si="148"/>
        <v>#DIV/0!</v>
      </c>
      <c r="J387" s="77" t="e">
        <f t="shared" si="148"/>
        <v>#DIV/0!</v>
      </c>
      <c r="K387" s="77" t="e">
        <f t="shared" si="148"/>
        <v>#DIV/0!</v>
      </c>
      <c r="L387" s="77" t="e">
        <f t="shared" si="148"/>
        <v>#DIV/0!</v>
      </c>
      <c r="M387" s="77" t="e">
        <f t="shared" si="148"/>
        <v>#DIV/0!</v>
      </c>
      <c r="N387" s="77" t="e">
        <f t="shared" si="148"/>
        <v>#DIV/0!</v>
      </c>
    </row>
    <row r="388" spans="2:14" x14ac:dyDescent="0.2">
      <c r="B388" s="70" t="str">
        <f t="shared" ref="B388:C388" si="149">B254</f>
        <v>80_Run53</v>
      </c>
      <c r="C388" s="70">
        <f t="shared" si="149"/>
        <v>0</v>
      </c>
      <c r="D388" s="71" t="str">
        <f t="shared" si="88"/>
        <v>JASO BC</v>
      </c>
      <c r="E388" s="77" t="e">
        <f t="shared" ref="E388:N388" si="150">E254*E$201*2*3.14159/60/1000</f>
        <v>#DIV/0!</v>
      </c>
      <c r="F388" s="77" t="e">
        <f t="shared" si="150"/>
        <v>#DIV/0!</v>
      </c>
      <c r="G388" s="77" t="e">
        <f t="shared" si="150"/>
        <v>#DIV/0!</v>
      </c>
      <c r="H388" s="77" t="e">
        <f t="shared" si="150"/>
        <v>#DIV/0!</v>
      </c>
      <c r="I388" s="77" t="e">
        <f t="shared" si="150"/>
        <v>#DIV/0!</v>
      </c>
      <c r="J388" s="77" t="e">
        <f t="shared" si="150"/>
        <v>#DIV/0!</v>
      </c>
      <c r="K388" s="77" t="e">
        <f t="shared" si="150"/>
        <v>#DIV/0!</v>
      </c>
      <c r="L388" s="77" t="e">
        <f t="shared" si="150"/>
        <v>#DIV/0!</v>
      </c>
      <c r="M388" s="77" t="e">
        <f t="shared" si="150"/>
        <v>#DIV/0!</v>
      </c>
      <c r="N388" s="77" t="e">
        <f t="shared" si="150"/>
        <v>#DIV/0!</v>
      </c>
    </row>
    <row r="389" spans="2:14" x14ac:dyDescent="0.2">
      <c r="B389" s="70" t="str">
        <f t="shared" ref="B389:C389" si="151">B255</f>
        <v>80_Run54</v>
      </c>
      <c r="C389" s="70">
        <f t="shared" si="151"/>
        <v>0</v>
      </c>
      <c r="D389" s="71">
        <f t="shared" si="88"/>
        <v>0</v>
      </c>
      <c r="E389" s="77" t="e">
        <f t="shared" ref="E389:N389" si="152">E255*E$201*2*3.14159/60/1000</f>
        <v>#DIV/0!</v>
      </c>
      <c r="F389" s="77" t="e">
        <f t="shared" si="152"/>
        <v>#DIV/0!</v>
      </c>
      <c r="G389" s="77" t="e">
        <f t="shared" si="152"/>
        <v>#DIV/0!</v>
      </c>
      <c r="H389" s="77" t="e">
        <f t="shared" si="152"/>
        <v>#DIV/0!</v>
      </c>
      <c r="I389" s="77" t="e">
        <f t="shared" si="152"/>
        <v>#DIV/0!</v>
      </c>
      <c r="J389" s="77" t="e">
        <f t="shared" si="152"/>
        <v>#DIV/0!</v>
      </c>
      <c r="K389" s="77" t="e">
        <f t="shared" si="152"/>
        <v>#DIV/0!</v>
      </c>
      <c r="L389" s="77" t="e">
        <f t="shared" si="152"/>
        <v>#DIV/0!</v>
      </c>
      <c r="M389" s="77" t="e">
        <f t="shared" si="152"/>
        <v>#DIV/0!</v>
      </c>
      <c r="N389" s="77" t="e">
        <f t="shared" si="152"/>
        <v>#DIV/0!</v>
      </c>
    </row>
    <row r="390" spans="2:14" x14ac:dyDescent="0.2">
      <c r="B390" s="70" t="str">
        <f t="shared" ref="B390:C390" si="153">B256</f>
        <v>80_Run55</v>
      </c>
      <c r="C390" s="70">
        <f t="shared" si="153"/>
        <v>0</v>
      </c>
      <c r="D390" s="71" t="str">
        <f t="shared" si="88"/>
        <v>JASO BC</v>
      </c>
      <c r="E390" s="77" t="e">
        <f t="shared" ref="E390:N390" si="154">E256*E$201*2*3.14159/60/1000</f>
        <v>#DIV/0!</v>
      </c>
      <c r="F390" s="77" t="e">
        <f t="shared" si="154"/>
        <v>#DIV/0!</v>
      </c>
      <c r="G390" s="77" t="e">
        <f t="shared" si="154"/>
        <v>#DIV/0!</v>
      </c>
      <c r="H390" s="77" t="e">
        <f t="shared" si="154"/>
        <v>#DIV/0!</v>
      </c>
      <c r="I390" s="77" t="e">
        <f t="shared" si="154"/>
        <v>#DIV/0!</v>
      </c>
      <c r="J390" s="77" t="e">
        <f t="shared" si="154"/>
        <v>#DIV/0!</v>
      </c>
      <c r="K390" s="77" t="e">
        <f t="shared" si="154"/>
        <v>#DIV/0!</v>
      </c>
      <c r="L390" s="77" t="e">
        <f t="shared" si="154"/>
        <v>#DIV/0!</v>
      </c>
      <c r="M390" s="77" t="e">
        <f t="shared" si="154"/>
        <v>#DIV/0!</v>
      </c>
      <c r="N390" s="77" t="e">
        <f t="shared" si="154"/>
        <v>#DIV/0!</v>
      </c>
    </row>
    <row r="391" spans="2:14" x14ac:dyDescent="0.2">
      <c r="B391" s="70" t="str">
        <f t="shared" ref="B391:C391" si="155">B257</f>
        <v>80_Run56</v>
      </c>
      <c r="C391" s="70">
        <f t="shared" si="155"/>
        <v>0</v>
      </c>
      <c r="D391" s="71">
        <f t="shared" si="88"/>
        <v>0</v>
      </c>
      <c r="E391" s="77" t="e">
        <f t="shared" ref="E391:N391" si="156">E257*E$201*2*3.14159/60/1000</f>
        <v>#DIV/0!</v>
      </c>
      <c r="F391" s="77" t="e">
        <f t="shared" si="156"/>
        <v>#DIV/0!</v>
      </c>
      <c r="G391" s="77" t="e">
        <f t="shared" si="156"/>
        <v>#DIV/0!</v>
      </c>
      <c r="H391" s="77" t="e">
        <f t="shared" si="156"/>
        <v>#DIV/0!</v>
      </c>
      <c r="I391" s="77" t="e">
        <f t="shared" si="156"/>
        <v>#DIV/0!</v>
      </c>
      <c r="J391" s="77" t="e">
        <f t="shared" si="156"/>
        <v>#DIV/0!</v>
      </c>
      <c r="K391" s="77" t="e">
        <f t="shared" si="156"/>
        <v>#DIV/0!</v>
      </c>
      <c r="L391" s="77" t="e">
        <f t="shared" si="156"/>
        <v>#DIV/0!</v>
      </c>
      <c r="M391" s="77" t="e">
        <f t="shared" si="156"/>
        <v>#DIV/0!</v>
      </c>
      <c r="N391" s="77" t="e">
        <f t="shared" si="156"/>
        <v>#DIV/0!</v>
      </c>
    </row>
    <row r="392" spans="2:14" x14ac:dyDescent="0.2">
      <c r="B392" s="70" t="str">
        <f t="shared" ref="B392:C392" si="157">B258</f>
        <v>80_Run57</v>
      </c>
      <c r="C392" s="70">
        <f t="shared" si="157"/>
        <v>0</v>
      </c>
      <c r="D392" s="71" t="str">
        <f t="shared" si="88"/>
        <v>JASO BC</v>
      </c>
      <c r="E392" s="77" t="e">
        <f t="shared" ref="E392:N392" si="158">E258*E$201*2*3.14159/60/1000</f>
        <v>#DIV/0!</v>
      </c>
      <c r="F392" s="77" t="e">
        <f t="shared" si="158"/>
        <v>#DIV/0!</v>
      </c>
      <c r="G392" s="77" t="e">
        <f t="shared" si="158"/>
        <v>#DIV/0!</v>
      </c>
      <c r="H392" s="77" t="e">
        <f t="shared" si="158"/>
        <v>#DIV/0!</v>
      </c>
      <c r="I392" s="77" t="e">
        <f t="shared" si="158"/>
        <v>#DIV/0!</v>
      </c>
      <c r="J392" s="77" t="e">
        <f t="shared" si="158"/>
        <v>#DIV/0!</v>
      </c>
      <c r="K392" s="77" t="e">
        <f t="shared" si="158"/>
        <v>#DIV/0!</v>
      </c>
      <c r="L392" s="77" t="e">
        <f t="shared" si="158"/>
        <v>#DIV/0!</v>
      </c>
      <c r="M392" s="77" t="e">
        <f t="shared" si="158"/>
        <v>#DIV/0!</v>
      </c>
      <c r="N392" s="77" t="e">
        <f t="shared" si="158"/>
        <v>#DIV/0!</v>
      </c>
    </row>
    <row r="393" spans="2:14" x14ac:dyDescent="0.2">
      <c r="B393" s="70" t="str">
        <f t="shared" ref="B393:C393" si="159">B259</f>
        <v>80_Run58</v>
      </c>
      <c r="C393" s="70">
        <f t="shared" si="159"/>
        <v>0</v>
      </c>
      <c r="D393" s="71">
        <f t="shared" si="88"/>
        <v>0</v>
      </c>
      <c r="E393" s="77" t="e">
        <f t="shared" ref="E393:N393" si="160">E259*E$201*2*3.14159/60/1000</f>
        <v>#DIV/0!</v>
      </c>
      <c r="F393" s="77" t="e">
        <f t="shared" si="160"/>
        <v>#DIV/0!</v>
      </c>
      <c r="G393" s="77" t="e">
        <f t="shared" si="160"/>
        <v>#DIV/0!</v>
      </c>
      <c r="H393" s="77" t="e">
        <f t="shared" si="160"/>
        <v>#DIV/0!</v>
      </c>
      <c r="I393" s="77" t="e">
        <f t="shared" si="160"/>
        <v>#DIV/0!</v>
      </c>
      <c r="J393" s="77" t="e">
        <f t="shared" si="160"/>
        <v>#DIV/0!</v>
      </c>
      <c r="K393" s="77" t="e">
        <f t="shared" si="160"/>
        <v>#DIV/0!</v>
      </c>
      <c r="L393" s="77" t="e">
        <f t="shared" si="160"/>
        <v>#DIV/0!</v>
      </c>
      <c r="M393" s="77" t="e">
        <f t="shared" si="160"/>
        <v>#DIV/0!</v>
      </c>
      <c r="N393" s="77" t="e">
        <f t="shared" si="160"/>
        <v>#DIV/0!</v>
      </c>
    </row>
    <row r="394" spans="2:14" x14ac:dyDescent="0.2">
      <c r="B394" s="70" t="str">
        <f t="shared" ref="B394:C394" si="161">B260</f>
        <v>80_Run59</v>
      </c>
      <c r="C394" s="70">
        <f t="shared" si="161"/>
        <v>0</v>
      </c>
      <c r="D394" s="71" t="str">
        <f t="shared" si="88"/>
        <v>JASO BC</v>
      </c>
      <c r="E394" s="77" t="e">
        <f t="shared" ref="E394:N394" si="162">E260*E$201*2*3.14159/60/1000</f>
        <v>#DIV/0!</v>
      </c>
      <c r="F394" s="77" t="e">
        <f t="shared" si="162"/>
        <v>#DIV/0!</v>
      </c>
      <c r="G394" s="77" t="e">
        <f t="shared" si="162"/>
        <v>#DIV/0!</v>
      </c>
      <c r="H394" s="77" t="e">
        <f t="shared" si="162"/>
        <v>#DIV/0!</v>
      </c>
      <c r="I394" s="77" t="e">
        <f t="shared" si="162"/>
        <v>#DIV/0!</v>
      </c>
      <c r="J394" s="77" t="e">
        <f t="shared" si="162"/>
        <v>#DIV/0!</v>
      </c>
      <c r="K394" s="77" t="e">
        <f t="shared" si="162"/>
        <v>#DIV/0!</v>
      </c>
      <c r="L394" s="77" t="e">
        <f t="shared" si="162"/>
        <v>#DIV/0!</v>
      </c>
      <c r="M394" s="77" t="e">
        <f t="shared" si="162"/>
        <v>#DIV/0!</v>
      </c>
      <c r="N394" s="77" t="e">
        <f t="shared" si="162"/>
        <v>#DIV/0!</v>
      </c>
    </row>
    <row r="395" spans="2:14" x14ac:dyDescent="0.2">
      <c r="B395" s="70" t="str">
        <f t="shared" ref="B395:C395" si="163">B261</f>
        <v>80_Run60</v>
      </c>
      <c r="C395" s="70">
        <f t="shared" si="163"/>
        <v>0</v>
      </c>
      <c r="D395" s="71">
        <f t="shared" si="88"/>
        <v>0</v>
      </c>
      <c r="E395" s="77" t="e">
        <f t="shared" ref="E395:N395" si="164">E261*E$201*2*3.14159/60/1000</f>
        <v>#DIV/0!</v>
      </c>
      <c r="F395" s="77" t="e">
        <f t="shared" si="164"/>
        <v>#DIV/0!</v>
      </c>
      <c r="G395" s="77" t="e">
        <f t="shared" si="164"/>
        <v>#DIV/0!</v>
      </c>
      <c r="H395" s="77" t="e">
        <f t="shared" si="164"/>
        <v>#DIV/0!</v>
      </c>
      <c r="I395" s="77" t="e">
        <f t="shared" si="164"/>
        <v>#DIV/0!</v>
      </c>
      <c r="J395" s="77" t="e">
        <f t="shared" si="164"/>
        <v>#DIV/0!</v>
      </c>
      <c r="K395" s="77" t="e">
        <f t="shared" si="164"/>
        <v>#DIV/0!</v>
      </c>
      <c r="L395" s="77" t="e">
        <f t="shared" si="164"/>
        <v>#DIV/0!</v>
      </c>
      <c r="M395" s="77" t="e">
        <f t="shared" si="164"/>
        <v>#DIV/0!</v>
      </c>
      <c r="N395" s="77" t="e">
        <f t="shared" si="164"/>
        <v>#DIV/0!</v>
      </c>
    </row>
    <row r="396" spans="2:14" x14ac:dyDescent="0.2">
      <c r="D396" s="2"/>
    </row>
    <row r="397" spans="2:14" x14ac:dyDescent="0.2">
      <c r="D397" s="2"/>
    </row>
    <row r="398" spans="2:14" x14ac:dyDescent="0.2">
      <c r="B398" s="2" t="s">
        <v>20</v>
      </c>
      <c r="C398" s="2" t="s">
        <v>4</v>
      </c>
      <c r="F398" s="1">
        <v>14.3</v>
      </c>
      <c r="G398" s="1">
        <v>162.80000000000001</v>
      </c>
      <c r="H398" s="1">
        <v>150.69999999999999</v>
      </c>
      <c r="I398" s="1">
        <v>108.9</v>
      </c>
      <c r="J398" s="1">
        <v>106.8</v>
      </c>
      <c r="K398" s="1">
        <v>95.6</v>
      </c>
      <c r="L398" s="1">
        <v>29.7</v>
      </c>
      <c r="M398" s="1">
        <v>13.2</v>
      </c>
    </row>
    <row r="399" spans="2:14" x14ac:dyDescent="0.2">
      <c r="B399" s="2" t="s">
        <v>21</v>
      </c>
      <c r="C399" s="2" t="s">
        <v>4</v>
      </c>
      <c r="F399" s="1">
        <v>18.8</v>
      </c>
      <c r="G399" s="1">
        <v>185.1</v>
      </c>
      <c r="H399" s="1">
        <v>174.9</v>
      </c>
      <c r="I399" s="1">
        <v>129.9</v>
      </c>
      <c r="J399" s="1">
        <v>133.80000000000001</v>
      </c>
      <c r="K399" s="1">
        <v>113.3</v>
      </c>
      <c r="L399" s="1">
        <v>95.5</v>
      </c>
      <c r="M399" s="1">
        <v>149.19999999999999</v>
      </c>
    </row>
    <row r="422" spans="3:6" x14ac:dyDescent="0.2">
      <c r="C422" s="2"/>
      <c r="D422" s="6"/>
      <c r="F422" s="6"/>
    </row>
    <row r="423" spans="3:6" x14ac:dyDescent="0.2">
      <c r="C423" s="2"/>
      <c r="D423" s="6"/>
      <c r="F423" s="6"/>
    </row>
    <row r="424" spans="3:6" x14ac:dyDescent="0.2">
      <c r="C424" s="2"/>
      <c r="D424" s="6"/>
      <c r="F424" s="6"/>
    </row>
  </sheetData>
  <mergeCells count="3">
    <mergeCell ref="D10:E10"/>
    <mergeCell ref="D73:E73"/>
    <mergeCell ref="J4:J7"/>
  </mergeCells>
  <phoneticPr fontId="3"/>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TitleTable!$D$19:$D$20</xm:f>
          </x14:formula1>
          <xm:sqref>J4:J7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27"/>
  <sheetViews>
    <sheetView topLeftCell="A151" zoomScale="85" zoomScaleNormal="85" workbookViewId="0">
      <selection activeCell="H19" sqref="H19"/>
    </sheetView>
  </sheetViews>
  <sheetFormatPr defaultRowHeight="12" x14ac:dyDescent="0.15"/>
  <cols>
    <col min="1" max="1" width="5.5" style="83" customWidth="1"/>
    <col min="2" max="2" width="10.125" style="83" customWidth="1"/>
    <col min="3" max="3" width="11.875" style="83" customWidth="1"/>
    <col min="4" max="4" width="9" style="83"/>
    <col min="5" max="5" width="9" style="83" customWidth="1"/>
    <col min="6" max="16384" width="9" style="83"/>
  </cols>
  <sheetData>
    <row r="1" spans="2:14" x14ac:dyDescent="0.15">
      <c r="I1" s="194"/>
      <c r="J1" s="194"/>
      <c r="K1" s="194"/>
      <c r="L1" s="194"/>
      <c r="M1" s="194"/>
    </row>
    <row r="2" spans="2:14" ht="12.75" x14ac:dyDescent="0.2">
      <c r="I2" s="194"/>
      <c r="J2" s="194"/>
      <c r="K2" s="191"/>
      <c r="L2" s="194"/>
      <c r="M2" s="194"/>
    </row>
    <row r="3" spans="2:14" x14ac:dyDescent="0.15">
      <c r="I3" s="194"/>
      <c r="J3" s="194"/>
      <c r="K3" s="194"/>
      <c r="L3" s="194"/>
      <c r="M3" s="194"/>
    </row>
    <row r="5" spans="2:14" ht="13.5" thickBot="1" x14ac:dyDescent="0.2">
      <c r="B5" s="1" t="s">
        <v>97</v>
      </c>
      <c r="C5" s="83" t="str">
        <f>IF(InputData!$M$1="English",TitleTable!C$24,TitleTable!B$24)</f>
        <v>Torque reduction ratio</v>
      </c>
    </row>
    <row r="6" spans="2:14" ht="13.5" thickBot="1" x14ac:dyDescent="0.25">
      <c r="B6" s="82" t="s">
        <v>95</v>
      </c>
      <c r="C6" s="84" t="s">
        <v>25</v>
      </c>
      <c r="D6" s="84" t="s">
        <v>24</v>
      </c>
      <c r="E6" s="85">
        <v>650</v>
      </c>
      <c r="F6" s="86">
        <v>800</v>
      </c>
      <c r="G6" s="86">
        <v>1000</v>
      </c>
      <c r="H6" s="86">
        <v>1200</v>
      </c>
      <c r="I6" s="86">
        <v>1400</v>
      </c>
      <c r="J6" s="86">
        <v>1600</v>
      </c>
      <c r="K6" s="86">
        <v>1800</v>
      </c>
      <c r="L6" s="86">
        <v>2000</v>
      </c>
      <c r="M6" s="86">
        <v>2400</v>
      </c>
      <c r="N6" s="86">
        <v>2800</v>
      </c>
    </row>
    <row r="7" spans="2:14" x14ac:dyDescent="0.15">
      <c r="B7" s="87" t="str">
        <f>FEcalc!B140</f>
        <v>50_Run2</v>
      </c>
      <c r="C7" s="87">
        <f>FEcalc!C140</f>
        <v>0</v>
      </c>
      <c r="D7" s="83" t="str">
        <f>FEcalc!D140</f>
        <v>GE108A</v>
      </c>
      <c r="E7" s="88">
        <f>(FEcalc!E139-FEcalc!E140)/FEcalc!E139</f>
        <v>0.17020583418194224</v>
      </c>
      <c r="F7" s="88">
        <f>(FEcalc!F139-FEcalc!F140)/FEcalc!F139</f>
        <v>0.15171859037557747</v>
      </c>
      <c r="G7" s="88">
        <f>(FEcalc!G139-FEcalc!G140)/FEcalc!G139</f>
        <v>0.13488535464174503</v>
      </c>
      <c r="H7" s="88">
        <f>(FEcalc!H139-FEcalc!H140)/FEcalc!H139</f>
        <v>0.12014859614431429</v>
      </c>
      <c r="I7" s="88">
        <f>(FEcalc!I139-FEcalc!I140)/FEcalc!I139</f>
        <v>0.11691834801998488</v>
      </c>
      <c r="J7" s="88">
        <f>(FEcalc!J139-FEcalc!J140)/FEcalc!J139</f>
        <v>0.10691221659870287</v>
      </c>
      <c r="K7" s="88">
        <f>(FEcalc!K139-FEcalc!K140)/FEcalc!K139</f>
        <v>0.10139723422057216</v>
      </c>
      <c r="L7" s="88">
        <f>(FEcalc!L139-FEcalc!L140)/FEcalc!L139</f>
        <v>9.3173522886757357E-2</v>
      </c>
      <c r="M7" s="88">
        <f>(FEcalc!M139-FEcalc!M140)/FEcalc!M139</f>
        <v>8.5708457521030568E-2</v>
      </c>
      <c r="N7" s="88">
        <f>(FEcalc!N139-FEcalc!N140)/FEcalc!N139</f>
        <v>7.7511772916536534E-2</v>
      </c>
    </row>
    <row r="8" spans="2:14" x14ac:dyDescent="0.15">
      <c r="B8" s="87" t="str">
        <f>FEcalc!B142</f>
        <v>50_Run4</v>
      </c>
      <c r="C8" s="87">
        <f>FEcalc!C142</f>
        <v>0</v>
      </c>
      <c r="D8" s="83" t="str">
        <f>FEcalc!D142</f>
        <v>GE116</v>
      </c>
      <c r="E8" s="88">
        <f>(FEcalc!E141-FEcalc!E142)/FEcalc!E141</f>
        <v>0.16037691204882659</v>
      </c>
      <c r="F8" s="88">
        <f>(FEcalc!F141-FEcalc!F142)/FEcalc!F141</f>
        <v>0.13921242994162455</v>
      </c>
      <c r="G8" s="88">
        <f>(FEcalc!G141-FEcalc!G142)/FEcalc!G141</f>
        <v>0.1201048842915247</v>
      </c>
      <c r="H8" s="88">
        <f>(FEcalc!H141-FEcalc!H142)/FEcalc!H141</f>
        <v>0.11150851091001932</v>
      </c>
      <c r="I8" s="88">
        <f>(FEcalc!I141-FEcalc!I142)/FEcalc!I141</f>
        <v>9.7394174066513836E-2</v>
      </c>
      <c r="J8" s="88">
        <f>(FEcalc!J141-FEcalc!J142)/FEcalc!J141</f>
        <v>9.1683693926146656E-2</v>
      </c>
      <c r="K8" s="88">
        <f>(FEcalc!K141-FEcalc!K142)/FEcalc!K141</f>
        <v>8.7288581420290515E-2</v>
      </c>
      <c r="L8" s="88">
        <f>(FEcalc!L141-FEcalc!L142)/FEcalc!L141</f>
        <v>7.9015120367262895E-2</v>
      </c>
      <c r="M8" s="88">
        <f>(FEcalc!M141-FEcalc!M142)/FEcalc!M141</f>
        <v>6.910669418158491E-2</v>
      </c>
      <c r="N8" s="88">
        <f>(FEcalc!N141-FEcalc!N142)/FEcalc!N141</f>
        <v>6.1779152956793565E-2</v>
      </c>
    </row>
    <row r="9" spans="2:14" x14ac:dyDescent="0.15">
      <c r="B9" s="87" t="str">
        <f>FEcalc!B144</f>
        <v>50_Run6</v>
      </c>
      <c r="C9" s="87">
        <f>FEcalc!C144</f>
        <v>0</v>
      </c>
      <c r="D9" s="83">
        <f>FEcalc!D144</f>
        <v>0</v>
      </c>
      <c r="E9" s="88" t="e">
        <f>(FEcalc!E143-FEcalc!E144)/FEcalc!E143</f>
        <v>#DIV/0!</v>
      </c>
      <c r="F9" s="88" t="e">
        <f>(FEcalc!F143-FEcalc!F144)/FEcalc!F143</f>
        <v>#DIV/0!</v>
      </c>
      <c r="G9" s="88" t="e">
        <f>(FEcalc!G143-FEcalc!G144)/FEcalc!G143</f>
        <v>#DIV/0!</v>
      </c>
      <c r="H9" s="88" t="e">
        <f>(FEcalc!H143-FEcalc!H144)/FEcalc!H143</f>
        <v>#DIV/0!</v>
      </c>
      <c r="I9" s="88" t="e">
        <f>(FEcalc!I143-FEcalc!I144)/FEcalc!I143</f>
        <v>#DIV/0!</v>
      </c>
      <c r="J9" s="88" t="e">
        <f>(FEcalc!J143-FEcalc!J144)/FEcalc!J143</f>
        <v>#DIV/0!</v>
      </c>
      <c r="K9" s="88" t="e">
        <f>(FEcalc!K143-FEcalc!K144)/FEcalc!K143</f>
        <v>#DIV/0!</v>
      </c>
      <c r="L9" s="88" t="e">
        <f>(FEcalc!L143-FEcalc!L144)/FEcalc!L143</f>
        <v>#DIV/0!</v>
      </c>
      <c r="M9" s="88" t="e">
        <f>(FEcalc!M143-FEcalc!M144)/FEcalc!M143</f>
        <v>#DIV/0!</v>
      </c>
      <c r="N9" s="88" t="e">
        <f>(FEcalc!N143-FEcalc!N144)/FEcalc!N143</f>
        <v>#DIV/0!</v>
      </c>
    </row>
    <row r="10" spans="2:14" x14ac:dyDescent="0.15">
      <c r="B10" s="87" t="str">
        <f>FEcalc!B146</f>
        <v>50_Run8</v>
      </c>
      <c r="C10" s="87">
        <f>FEcalc!C146</f>
        <v>0</v>
      </c>
      <c r="D10" s="83">
        <f>FEcalc!D146</f>
        <v>0</v>
      </c>
      <c r="E10" s="88" t="e">
        <f>(FEcalc!E145-FEcalc!E146)/FEcalc!E145</f>
        <v>#DIV/0!</v>
      </c>
      <c r="F10" s="88" t="e">
        <f>(FEcalc!F145-FEcalc!F146)/FEcalc!F145</f>
        <v>#DIV/0!</v>
      </c>
      <c r="G10" s="88" t="e">
        <f>(FEcalc!G145-FEcalc!G146)/FEcalc!G145</f>
        <v>#DIV/0!</v>
      </c>
      <c r="H10" s="88" t="e">
        <f>(FEcalc!H145-FEcalc!H146)/FEcalc!H145</f>
        <v>#DIV/0!</v>
      </c>
      <c r="I10" s="88" t="e">
        <f>(FEcalc!I145-FEcalc!I146)/FEcalc!I145</f>
        <v>#DIV/0!</v>
      </c>
      <c r="J10" s="88" t="e">
        <f>(FEcalc!J145-FEcalc!J146)/FEcalc!J145</f>
        <v>#DIV/0!</v>
      </c>
      <c r="K10" s="88" t="e">
        <f>(FEcalc!K145-FEcalc!K146)/FEcalc!K145</f>
        <v>#DIV/0!</v>
      </c>
      <c r="L10" s="88" t="e">
        <f>(FEcalc!L145-FEcalc!L146)/FEcalc!L145</f>
        <v>#DIV/0!</v>
      </c>
      <c r="M10" s="88" t="e">
        <f>(FEcalc!M145-FEcalc!M146)/FEcalc!M145</f>
        <v>#DIV/0!</v>
      </c>
      <c r="N10" s="88" t="e">
        <f>(FEcalc!N145-FEcalc!N146)/FEcalc!N145</f>
        <v>#DIV/0!</v>
      </c>
    </row>
    <row r="11" spans="2:14" x14ac:dyDescent="0.15">
      <c r="B11" s="87" t="str">
        <f>FEcalc!B148</f>
        <v>50_Run10</v>
      </c>
      <c r="C11" s="87">
        <f>FEcalc!C148</f>
        <v>0</v>
      </c>
      <c r="D11" s="83">
        <f>FEcalc!D148</f>
        <v>0</v>
      </c>
      <c r="E11" s="88" t="e">
        <f>(FEcalc!E147-FEcalc!E148)/FEcalc!E147</f>
        <v>#DIV/0!</v>
      </c>
      <c r="F11" s="88" t="e">
        <f>(FEcalc!F147-FEcalc!F148)/FEcalc!F147</f>
        <v>#DIV/0!</v>
      </c>
      <c r="G11" s="88" t="e">
        <f>(FEcalc!G147-FEcalc!G148)/FEcalc!G147</f>
        <v>#DIV/0!</v>
      </c>
      <c r="H11" s="88" t="e">
        <f>(FEcalc!H147-FEcalc!H148)/FEcalc!H147</f>
        <v>#DIV/0!</v>
      </c>
      <c r="I11" s="88" t="e">
        <f>(FEcalc!I147-FEcalc!I148)/FEcalc!I147</f>
        <v>#DIV/0!</v>
      </c>
      <c r="J11" s="88" t="e">
        <f>(FEcalc!J147-FEcalc!J148)/FEcalc!J147</f>
        <v>#DIV/0!</v>
      </c>
      <c r="K11" s="88" t="e">
        <f>(FEcalc!K147-FEcalc!K148)/FEcalc!K147</f>
        <v>#DIV/0!</v>
      </c>
      <c r="L11" s="88" t="e">
        <f>(FEcalc!L147-FEcalc!L148)/FEcalc!L147</f>
        <v>#DIV/0!</v>
      </c>
      <c r="M11" s="88" t="e">
        <f>(FEcalc!M147-FEcalc!M148)/FEcalc!M147</f>
        <v>#DIV/0!</v>
      </c>
      <c r="N11" s="88" t="e">
        <f>(FEcalc!N147-FEcalc!N148)/FEcalc!N147</f>
        <v>#DIV/0!</v>
      </c>
    </row>
    <row r="12" spans="2:14" x14ac:dyDescent="0.15">
      <c r="B12" s="87" t="str">
        <f>FEcalc!B150</f>
        <v>50_Run12</v>
      </c>
      <c r="C12" s="87">
        <f>FEcalc!C150</f>
        <v>0</v>
      </c>
      <c r="D12" s="83">
        <f>FEcalc!D150</f>
        <v>0</v>
      </c>
      <c r="E12" s="88" t="e">
        <f>(FEcalc!E149-FEcalc!E150)/FEcalc!E149</f>
        <v>#DIV/0!</v>
      </c>
      <c r="F12" s="88" t="e">
        <f>(FEcalc!F149-FEcalc!F150)/FEcalc!F149</f>
        <v>#DIV/0!</v>
      </c>
      <c r="G12" s="88" t="e">
        <f>(FEcalc!G149-FEcalc!G150)/FEcalc!G149</f>
        <v>#DIV/0!</v>
      </c>
      <c r="H12" s="88" t="e">
        <f>(FEcalc!H149-FEcalc!H150)/FEcalc!H149</f>
        <v>#DIV/0!</v>
      </c>
      <c r="I12" s="88" t="e">
        <f>(FEcalc!I149-FEcalc!I150)/FEcalc!I149</f>
        <v>#DIV/0!</v>
      </c>
      <c r="J12" s="88" t="e">
        <f>(FEcalc!J149-FEcalc!J150)/FEcalc!J149</f>
        <v>#DIV/0!</v>
      </c>
      <c r="K12" s="88" t="e">
        <f>(FEcalc!K149-FEcalc!K150)/FEcalc!K149</f>
        <v>#DIV/0!</v>
      </c>
      <c r="L12" s="88" t="e">
        <f>(FEcalc!L149-FEcalc!L150)/FEcalc!L149</f>
        <v>#DIV/0!</v>
      </c>
      <c r="M12" s="88" t="e">
        <f>(FEcalc!M149-FEcalc!M150)/FEcalc!M149</f>
        <v>#DIV/0!</v>
      </c>
      <c r="N12" s="88" t="e">
        <f>(FEcalc!N149-FEcalc!N150)/FEcalc!N149</f>
        <v>#DIV/0!</v>
      </c>
    </row>
    <row r="13" spans="2:14" x14ac:dyDescent="0.15">
      <c r="B13" s="87" t="str">
        <f>FEcalc!B152</f>
        <v>50_Run14</v>
      </c>
      <c r="C13" s="87">
        <f>FEcalc!C152</f>
        <v>0</v>
      </c>
      <c r="D13" s="83">
        <f>FEcalc!D152</f>
        <v>0</v>
      </c>
      <c r="E13" s="88" t="e">
        <f>(FEcalc!E151-FEcalc!E152)/FEcalc!E151</f>
        <v>#DIV/0!</v>
      </c>
      <c r="F13" s="88" t="e">
        <f>(FEcalc!F151-FEcalc!F152)/FEcalc!F151</f>
        <v>#DIV/0!</v>
      </c>
      <c r="G13" s="88" t="e">
        <f>(FEcalc!G151-FEcalc!G152)/FEcalc!G151</f>
        <v>#DIV/0!</v>
      </c>
      <c r="H13" s="88" t="e">
        <f>(FEcalc!H151-FEcalc!H152)/FEcalc!H151</f>
        <v>#DIV/0!</v>
      </c>
      <c r="I13" s="88" t="e">
        <f>(FEcalc!I151-FEcalc!I152)/FEcalc!I151</f>
        <v>#DIV/0!</v>
      </c>
      <c r="J13" s="88" t="e">
        <f>(FEcalc!J151-FEcalc!J152)/FEcalc!J151</f>
        <v>#DIV/0!</v>
      </c>
      <c r="K13" s="88" t="e">
        <f>(FEcalc!K151-FEcalc!K152)/FEcalc!K151</f>
        <v>#DIV/0!</v>
      </c>
      <c r="L13" s="88" t="e">
        <f>(FEcalc!L151-FEcalc!L152)/FEcalc!L151</f>
        <v>#DIV/0!</v>
      </c>
      <c r="M13" s="88" t="e">
        <f>(FEcalc!M151-FEcalc!M152)/FEcalc!M151</f>
        <v>#DIV/0!</v>
      </c>
      <c r="N13" s="88" t="e">
        <f>(FEcalc!N151-FEcalc!N152)/FEcalc!N151</f>
        <v>#DIV/0!</v>
      </c>
    </row>
    <row r="14" spans="2:14" x14ac:dyDescent="0.15">
      <c r="B14" s="87" t="str">
        <f>FEcalc!B154</f>
        <v>50_Run16</v>
      </c>
      <c r="C14" s="87">
        <f>FEcalc!C154</f>
        <v>0</v>
      </c>
      <c r="D14" s="83">
        <f>FEcalc!D154</f>
        <v>0</v>
      </c>
      <c r="E14" s="88" t="e">
        <f>(FEcalc!E153-FEcalc!E154)/FEcalc!E153</f>
        <v>#DIV/0!</v>
      </c>
      <c r="F14" s="88" t="e">
        <f>(FEcalc!F153-FEcalc!F154)/FEcalc!F153</f>
        <v>#DIV/0!</v>
      </c>
      <c r="G14" s="88" t="e">
        <f>(FEcalc!G153-FEcalc!G154)/FEcalc!G153</f>
        <v>#DIV/0!</v>
      </c>
      <c r="H14" s="88" t="e">
        <f>(FEcalc!H153-FEcalc!H154)/FEcalc!H153</f>
        <v>#DIV/0!</v>
      </c>
      <c r="I14" s="88" t="e">
        <f>(FEcalc!I153-FEcalc!I154)/FEcalc!I153</f>
        <v>#DIV/0!</v>
      </c>
      <c r="J14" s="88" t="e">
        <f>(FEcalc!J153-FEcalc!J154)/FEcalc!J153</f>
        <v>#DIV/0!</v>
      </c>
      <c r="K14" s="88" t="e">
        <f>(FEcalc!K153-FEcalc!K154)/FEcalc!K153</f>
        <v>#DIV/0!</v>
      </c>
      <c r="L14" s="88" t="e">
        <f>(FEcalc!L153-FEcalc!L154)/FEcalc!L153</f>
        <v>#DIV/0!</v>
      </c>
      <c r="M14" s="88" t="e">
        <f>(FEcalc!M153-FEcalc!M154)/FEcalc!M153</f>
        <v>#DIV/0!</v>
      </c>
      <c r="N14" s="88" t="e">
        <f>(FEcalc!N153-FEcalc!N154)/FEcalc!N153</f>
        <v>#DIV/0!</v>
      </c>
    </row>
    <row r="15" spans="2:14" x14ac:dyDescent="0.15">
      <c r="B15" s="87" t="str">
        <f>FEcalc!B156</f>
        <v>50_Run18</v>
      </c>
      <c r="C15" s="87">
        <f>FEcalc!C156</f>
        <v>0</v>
      </c>
      <c r="D15" s="83">
        <f>FEcalc!D156</f>
        <v>0</v>
      </c>
      <c r="E15" s="88" t="e">
        <f>(FEcalc!E155-FEcalc!E156)/FEcalc!E155</f>
        <v>#DIV/0!</v>
      </c>
      <c r="F15" s="88" t="e">
        <f>(FEcalc!F155-FEcalc!F156)/FEcalc!F155</f>
        <v>#DIV/0!</v>
      </c>
      <c r="G15" s="88" t="e">
        <f>(FEcalc!G155-FEcalc!G156)/FEcalc!G155</f>
        <v>#DIV/0!</v>
      </c>
      <c r="H15" s="88" t="e">
        <f>(FEcalc!H155-FEcalc!H156)/FEcalc!H155</f>
        <v>#DIV/0!</v>
      </c>
      <c r="I15" s="88" t="e">
        <f>(FEcalc!I155-FEcalc!I156)/FEcalc!I155</f>
        <v>#DIV/0!</v>
      </c>
      <c r="J15" s="88" t="e">
        <f>(FEcalc!J155-FEcalc!J156)/FEcalc!J155</f>
        <v>#DIV/0!</v>
      </c>
      <c r="K15" s="88" t="e">
        <f>(FEcalc!K155-FEcalc!K156)/FEcalc!K155</f>
        <v>#DIV/0!</v>
      </c>
      <c r="L15" s="88" t="e">
        <f>(FEcalc!L155-FEcalc!L156)/FEcalc!L155</f>
        <v>#DIV/0!</v>
      </c>
      <c r="M15" s="88" t="e">
        <f>(FEcalc!M155-FEcalc!M156)/FEcalc!M155</f>
        <v>#DIV/0!</v>
      </c>
      <c r="N15" s="88" t="e">
        <f>(FEcalc!N155-FEcalc!N156)/FEcalc!N155</f>
        <v>#DIV/0!</v>
      </c>
    </row>
    <row r="16" spans="2:14" x14ac:dyDescent="0.15">
      <c r="B16" s="87" t="str">
        <f>FEcalc!B158</f>
        <v>50_Run20</v>
      </c>
      <c r="C16" s="87">
        <f>FEcalc!C158</f>
        <v>0</v>
      </c>
      <c r="D16" s="83">
        <f>FEcalc!D158</f>
        <v>0</v>
      </c>
      <c r="E16" s="88" t="e">
        <f>(FEcalc!E157-FEcalc!E158)/FEcalc!E157</f>
        <v>#DIV/0!</v>
      </c>
      <c r="F16" s="88" t="e">
        <f>(FEcalc!F157-FEcalc!F158)/FEcalc!F157</f>
        <v>#DIV/0!</v>
      </c>
      <c r="G16" s="88" t="e">
        <f>(FEcalc!G157-FEcalc!G158)/FEcalc!G157</f>
        <v>#DIV/0!</v>
      </c>
      <c r="H16" s="88" t="e">
        <f>(FEcalc!H157-FEcalc!H158)/FEcalc!H157</f>
        <v>#DIV/0!</v>
      </c>
      <c r="I16" s="88" t="e">
        <f>(FEcalc!I157-FEcalc!I158)/FEcalc!I157</f>
        <v>#DIV/0!</v>
      </c>
      <c r="J16" s="88" t="e">
        <f>(FEcalc!J157-FEcalc!J158)/FEcalc!J157</f>
        <v>#DIV/0!</v>
      </c>
      <c r="K16" s="88" t="e">
        <f>(FEcalc!K157-FEcalc!K158)/FEcalc!K157</f>
        <v>#DIV/0!</v>
      </c>
      <c r="L16" s="88" t="e">
        <f>(FEcalc!L157-FEcalc!L158)/FEcalc!L157</f>
        <v>#DIV/0!</v>
      </c>
      <c r="M16" s="88" t="e">
        <f>(FEcalc!M157-FEcalc!M158)/FEcalc!M157</f>
        <v>#DIV/0!</v>
      </c>
      <c r="N16" s="88" t="e">
        <f>(FEcalc!N157-FEcalc!N158)/FEcalc!N157</f>
        <v>#DIV/0!</v>
      </c>
    </row>
    <row r="17" spans="2:14" x14ac:dyDescent="0.15">
      <c r="B17" s="87" t="str">
        <f>FEcalc!B160</f>
        <v>50_Run22</v>
      </c>
      <c r="C17" s="87">
        <f>FEcalc!C160</f>
        <v>0</v>
      </c>
      <c r="D17" s="83">
        <f>FEcalc!D160</f>
        <v>0</v>
      </c>
      <c r="E17" s="88" t="e">
        <f>(FEcalc!E159-FEcalc!E160)/FEcalc!E159</f>
        <v>#DIV/0!</v>
      </c>
      <c r="F17" s="88" t="e">
        <f>(FEcalc!F159-FEcalc!F160)/FEcalc!F159</f>
        <v>#DIV/0!</v>
      </c>
      <c r="G17" s="88" t="e">
        <f>(FEcalc!G159-FEcalc!G160)/FEcalc!G159</f>
        <v>#DIV/0!</v>
      </c>
      <c r="H17" s="88" t="e">
        <f>(FEcalc!H159-FEcalc!H160)/FEcalc!H159</f>
        <v>#DIV/0!</v>
      </c>
      <c r="I17" s="88" t="e">
        <f>(FEcalc!I159-FEcalc!I160)/FEcalc!I159</f>
        <v>#DIV/0!</v>
      </c>
      <c r="J17" s="88" t="e">
        <f>(FEcalc!J159-FEcalc!J160)/FEcalc!J159</f>
        <v>#DIV/0!</v>
      </c>
      <c r="K17" s="88" t="e">
        <f>(FEcalc!K159-FEcalc!K160)/FEcalc!K159</f>
        <v>#DIV/0!</v>
      </c>
      <c r="L17" s="88" t="e">
        <f>(FEcalc!L159-FEcalc!L160)/FEcalc!L159</f>
        <v>#DIV/0!</v>
      </c>
      <c r="M17" s="88" t="e">
        <f>(FEcalc!M159-FEcalc!M160)/FEcalc!M159</f>
        <v>#DIV/0!</v>
      </c>
      <c r="N17" s="88" t="e">
        <f>(FEcalc!N159-FEcalc!N160)/FEcalc!N159</f>
        <v>#DIV/0!</v>
      </c>
    </row>
    <row r="18" spans="2:14" x14ac:dyDescent="0.15">
      <c r="B18" s="87" t="str">
        <f>FEcalc!B162</f>
        <v>50_Run24</v>
      </c>
      <c r="C18" s="87">
        <f>FEcalc!C162</f>
        <v>0</v>
      </c>
      <c r="D18" s="83">
        <f>FEcalc!D162</f>
        <v>0</v>
      </c>
      <c r="E18" s="88" t="e">
        <f>(FEcalc!E161-FEcalc!E162)/FEcalc!E161</f>
        <v>#DIV/0!</v>
      </c>
      <c r="F18" s="88" t="e">
        <f>(FEcalc!F161-FEcalc!F162)/FEcalc!F161</f>
        <v>#DIV/0!</v>
      </c>
      <c r="G18" s="88" t="e">
        <f>(FEcalc!G161-FEcalc!G162)/FEcalc!G161</f>
        <v>#DIV/0!</v>
      </c>
      <c r="H18" s="88" t="e">
        <f>(FEcalc!H161-FEcalc!H162)/FEcalc!H161</f>
        <v>#DIV/0!</v>
      </c>
      <c r="I18" s="88" t="e">
        <f>(FEcalc!I161-FEcalc!I162)/FEcalc!I161</f>
        <v>#DIV/0!</v>
      </c>
      <c r="J18" s="88" t="e">
        <f>(FEcalc!J161-FEcalc!J162)/FEcalc!J161</f>
        <v>#DIV/0!</v>
      </c>
      <c r="K18" s="88" t="e">
        <f>(FEcalc!K161-FEcalc!K162)/FEcalc!K161</f>
        <v>#DIV/0!</v>
      </c>
      <c r="L18" s="88" t="e">
        <f>(FEcalc!L161-FEcalc!L162)/FEcalc!L161</f>
        <v>#DIV/0!</v>
      </c>
      <c r="M18" s="88" t="e">
        <f>(FEcalc!M161-FEcalc!M162)/FEcalc!M161</f>
        <v>#DIV/0!</v>
      </c>
      <c r="N18" s="88" t="e">
        <f>(FEcalc!N161-FEcalc!N162)/FEcalc!N161</f>
        <v>#DIV/0!</v>
      </c>
    </row>
    <row r="19" spans="2:14" x14ac:dyDescent="0.15">
      <c r="B19" s="87" t="str">
        <f>FEcalc!B164</f>
        <v>50_Run26</v>
      </c>
      <c r="C19" s="87">
        <f>FEcalc!C164</f>
        <v>0</v>
      </c>
      <c r="D19" s="83">
        <f>FEcalc!D164</f>
        <v>0</v>
      </c>
      <c r="E19" s="88" t="e">
        <f>(FEcalc!E163-FEcalc!E164)/FEcalc!E163</f>
        <v>#DIV/0!</v>
      </c>
      <c r="F19" s="88" t="e">
        <f>(FEcalc!F163-FEcalc!F164)/FEcalc!F163</f>
        <v>#DIV/0!</v>
      </c>
      <c r="G19" s="88" t="e">
        <f>(FEcalc!G163-FEcalc!G164)/FEcalc!G163</f>
        <v>#DIV/0!</v>
      </c>
      <c r="H19" s="88" t="e">
        <f>(FEcalc!H163-FEcalc!H164)/FEcalc!H163</f>
        <v>#DIV/0!</v>
      </c>
      <c r="I19" s="88" t="e">
        <f>(FEcalc!I163-FEcalc!I164)/FEcalc!I163</f>
        <v>#DIV/0!</v>
      </c>
      <c r="J19" s="88" t="e">
        <f>(FEcalc!J163-FEcalc!J164)/FEcalc!J163</f>
        <v>#DIV/0!</v>
      </c>
      <c r="K19" s="88" t="e">
        <f>(FEcalc!K163-FEcalc!K164)/FEcalc!K163</f>
        <v>#DIV/0!</v>
      </c>
      <c r="L19" s="88" t="e">
        <f>(FEcalc!L163-FEcalc!L164)/FEcalc!L163</f>
        <v>#DIV/0!</v>
      </c>
      <c r="M19" s="88" t="e">
        <f>(FEcalc!M163-FEcalc!M164)/FEcalc!M163</f>
        <v>#DIV/0!</v>
      </c>
      <c r="N19" s="88" t="e">
        <f>(FEcalc!N163-FEcalc!N164)/FEcalc!N163</f>
        <v>#DIV/0!</v>
      </c>
    </row>
    <row r="20" spans="2:14" x14ac:dyDescent="0.15">
      <c r="B20" s="87" t="str">
        <f>FEcalc!B166</f>
        <v>50_Run28</v>
      </c>
      <c r="C20" s="87">
        <f>FEcalc!C166</f>
        <v>0</v>
      </c>
      <c r="D20" s="83">
        <f>FEcalc!D166</f>
        <v>0</v>
      </c>
      <c r="E20" s="88" t="e">
        <f>(FEcalc!E165-FEcalc!E166)/FEcalc!E165</f>
        <v>#DIV/0!</v>
      </c>
      <c r="F20" s="88" t="e">
        <f>(FEcalc!F165-FEcalc!F166)/FEcalc!F165</f>
        <v>#DIV/0!</v>
      </c>
      <c r="G20" s="88" t="e">
        <f>(FEcalc!G165-FEcalc!G166)/FEcalc!G165</f>
        <v>#DIV/0!</v>
      </c>
      <c r="H20" s="88" t="e">
        <f>(FEcalc!H165-FEcalc!H166)/FEcalc!H165</f>
        <v>#DIV/0!</v>
      </c>
      <c r="I20" s="88" t="e">
        <f>(FEcalc!I165-FEcalc!I166)/FEcalc!I165</f>
        <v>#DIV/0!</v>
      </c>
      <c r="J20" s="88" t="e">
        <f>(FEcalc!J165-FEcalc!J166)/FEcalc!J165</f>
        <v>#DIV/0!</v>
      </c>
      <c r="K20" s="88" t="e">
        <f>(FEcalc!K165-FEcalc!K166)/FEcalc!K165</f>
        <v>#DIV/0!</v>
      </c>
      <c r="L20" s="88" t="e">
        <f>(FEcalc!L165-FEcalc!L166)/FEcalc!L165</f>
        <v>#DIV/0!</v>
      </c>
      <c r="M20" s="88" t="e">
        <f>(FEcalc!M165-FEcalc!M166)/FEcalc!M165</f>
        <v>#DIV/0!</v>
      </c>
      <c r="N20" s="88" t="e">
        <f>(FEcalc!N165-FEcalc!N166)/FEcalc!N165</f>
        <v>#DIV/0!</v>
      </c>
    </row>
    <row r="21" spans="2:14" x14ac:dyDescent="0.15">
      <c r="B21" s="87" t="str">
        <f>FEcalc!B168</f>
        <v>50_Run30</v>
      </c>
      <c r="C21" s="87">
        <f>FEcalc!C168</f>
        <v>0</v>
      </c>
      <c r="D21" s="83">
        <f>FEcalc!D168</f>
        <v>0</v>
      </c>
      <c r="E21" s="88" t="e">
        <f>(FEcalc!E167-FEcalc!E168)/FEcalc!E167</f>
        <v>#DIV/0!</v>
      </c>
      <c r="F21" s="88" t="e">
        <f>(FEcalc!F167-FEcalc!F168)/FEcalc!F167</f>
        <v>#DIV/0!</v>
      </c>
      <c r="G21" s="88" t="e">
        <f>(FEcalc!G167-FEcalc!G168)/FEcalc!G167</f>
        <v>#DIV/0!</v>
      </c>
      <c r="H21" s="88" t="e">
        <f>(FEcalc!H167-FEcalc!H168)/FEcalc!H167</f>
        <v>#DIV/0!</v>
      </c>
      <c r="I21" s="88" t="e">
        <f>(FEcalc!I167-FEcalc!I168)/FEcalc!I167</f>
        <v>#DIV/0!</v>
      </c>
      <c r="J21" s="88" t="e">
        <f>(FEcalc!J167-FEcalc!J168)/FEcalc!J167</f>
        <v>#DIV/0!</v>
      </c>
      <c r="K21" s="88" t="e">
        <f>(FEcalc!K167-FEcalc!K168)/FEcalc!K167</f>
        <v>#DIV/0!</v>
      </c>
      <c r="L21" s="88" t="e">
        <f>(FEcalc!L167-FEcalc!L168)/FEcalc!L167</f>
        <v>#DIV/0!</v>
      </c>
      <c r="M21" s="88" t="e">
        <f>(FEcalc!M167-FEcalc!M168)/FEcalc!M167</f>
        <v>#DIV/0!</v>
      </c>
      <c r="N21" s="88" t="e">
        <f>(FEcalc!N167-FEcalc!N168)/FEcalc!N167</f>
        <v>#DIV/0!</v>
      </c>
    </row>
    <row r="22" spans="2:14" x14ac:dyDescent="0.15">
      <c r="B22" s="87" t="str">
        <f>FEcalc!B170</f>
        <v>50_Run32</v>
      </c>
      <c r="C22" s="87">
        <f>FEcalc!C170</f>
        <v>0</v>
      </c>
      <c r="D22" s="83">
        <f>FEcalc!D170</f>
        <v>0</v>
      </c>
      <c r="E22" s="88" t="e">
        <f>(FEcalc!E169-FEcalc!E170)/FEcalc!E169</f>
        <v>#DIV/0!</v>
      </c>
      <c r="F22" s="88" t="e">
        <f>(FEcalc!F169-FEcalc!F170)/FEcalc!F169</f>
        <v>#DIV/0!</v>
      </c>
      <c r="G22" s="88" t="e">
        <f>(FEcalc!G169-FEcalc!G170)/FEcalc!G169</f>
        <v>#DIV/0!</v>
      </c>
      <c r="H22" s="88" t="e">
        <f>(FEcalc!H169-FEcalc!H170)/FEcalc!H169</f>
        <v>#DIV/0!</v>
      </c>
      <c r="I22" s="88" t="e">
        <f>(FEcalc!I169-FEcalc!I170)/FEcalc!I169</f>
        <v>#DIV/0!</v>
      </c>
      <c r="J22" s="88" t="e">
        <f>(FEcalc!J169-FEcalc!J170)/FEcalc!J169</f>
        <v>#DIV/0!</v>
      </c>
      <c r="K22" s="88" t="e">
        <f>(FEcalc!K169-FEcalc!K170)/FEcalc!K169</f>
        <v>#DIV/0!</v>
      </c>
      <c r="L22" s="88" t="e">
        <f>(FEcalc!L169-FEcalc!L170)/FEcalc!L169</f>
        <v>#DIV/0!</v>
      </c>
      <c r="M22" s="88" t="e">
        <f>(FEcalc!M169-FEcalc!M170)/FEcalc!M169</f>
        <v>#DIV/0!</v>
      </c>
      <c r="N22" s="88" t="e">
        <f>(FEcalc!N169-FEcalc!N170)/FEcalc!N169</f>
        <v>#DIV/0!</v>
      </c>
    </row>
    <row r="23" spans="2:14" x14ac:dyDescent="0.15">
      <c r="B23" s="87" t="str">
        <f>FEcalc!B172</f>
        <v>50_Run34</v>
      </c>
      <c r="C23" s="87">
        <f>FEcalc!C172</f>
        <v>0</v>
      </c>
      <c r="D23" s="83">
        <f>FEcalc!D172</f>
        <v>0</v>
      </c>
      <c r="E23" s="88" t="e">
        <f>(FEcalc!E171-FEcalc!E172)/FEcalc!E171</f>
        <v>#DIV/0!</v>
      </c>
      <c r="F23" s="88" t="e">
        <f>(FEcalc!F171-FEcalc!F172)/FEcalc!F171</f>
        <v>#DIV/0!</v>
      </c>
      <c r="G23" s="88" t="e">
        <f>(FEcalc!G171-FEcalc!G172)/FEcalc!G171</f>
        <v>#DIV/0!</v>
      </c>
      <c r="H23" s="88" t="e">
        <f>(FEcalc!H171-FEcalc!H172)/FEcalc!H171</f>
        <v>#DIV/0!</v>
      </c>
      <c r="I23" s="88" t="e">
        <f>(FEcalc!I171-FEcalc!I172)/FEcalc!I171</f>
        <v>#DIV/0!</v>
      </c>
      <c r="J23" s="88" t="e">
        <f>(FEcalc!J171-FEcalc!J172)/FEcalc!J171</f>
        <v>#DIV/0!</v>
      </c>
      <c r="K23" s="88" t="e">
        <f>(FEcalc!K171-FEcalc!K172)/FEcalc!K171</f>
        <v>#DIV/0!</v>
      </c>
      <c r="L23" s="88" t="e">
        <f>(FEcalc!L171-FEcalc!L172)/FEcalc!L171</f>
        <v>#DIV/0!</v>
      </c>
      <c r="M23" s="88" t="e">
        <f>(FEcalc!M171-FEcalc!M172)/FEcalc!M171</f>
        <v>#DIV/0!</v>
      </c>
      <c r="N23" s="88" t="e">
        <f>(FEcalc!N171-FEcalc!N172)/FEcalc!N171</f>
        <v>#DIV/0!</v>
      </c>
    </row>
    <row r="24" spans="2:14" x14ac:dyDescent="0.15">
      <c r="B24" s="87" t="str">
        <f>FEcalc!B174</f>
        <v>50_Run36</v>
      </c>
      <c r="C24" s="87">
        <f>FEcalc!C174</f>
        <v>0</v>
      </c>
      <c r="D24" s="83">
        <f>FEcalc!D174</f>
        <v>0</v>
      </c>
      <c r="E24" s="88" t="e">
        <f>(FEcalc!E173-FEcalc!E174)/FEcalc!E173</f>
        <v>#DIV/0!</v>
      </c>
      <c r="F24" s="88" t="e">
        <f>(FEcalc!F173-FEcalc!F174)/FEcalc!F173</f>
        <v>#DIV/0!</v>
      </c>
      <c r="G24" s="88" t="e">
        <f>(FEcalc!G173-FEcalc!G174)/FEcalc!G173</f>
        <v>#DIV/0!</v>
      </c>
      <c r="H24" s="88" t="e">
        <f>(FEcalc!H173-FEcalc!H174)/FEcalc!H173</f>
        <v>#DIV/0!</v>
      </c>
      <c r="I24" s="88" t="e">
        <f>(FEcalc!I173-FEcalc!I174)/FEcalc!I173</f>
        <v>#DIV/0!</v>
      </c>
      <c r="J24" s="88" t="e">
        <f>(FEcalc!J173-FEcalc!J174)/FEcalc!J173</f>
        <v>#DIV/0!</v>
      </c>
      <c r="K24" s="88" t="e">
        <f>(FEcalc!K173-FEcalc!K174)/FEcalc!K173</f>
        <v>#DIV/0!</v>
      </c>
      <c r="L24" s="88" t="e">
        <f>(FEcalc!L173-FEcalc!L174)/FEcalc!L173</f>
        <v>#DIV/0!</v>
      </c>
      <c r="M24" s="88" t="e">
        <f>(FEcalc!M173-FEcalc!M174)/FEcalc!M173</f>
        <v>#DIV/0!</v>
      </c>
      <c r="N24" s="88" t="e">
        <f>(FEcalc!N173-FEcalc!N174)/FEcalc!N173</f>
        <v>#DIV/0!</v>
      </c>
    </row>
    <row r="25" spans="2:14" x14ac:dyDescent="0.15">
      <c r="B25" s="87" t="str">
        <f>FEcalc!B176</f>
        <v>50_Run38</v>
      </c>
      <c r="C25" s="87">
        <f>FEcalc!C176</f>
        <v>0</v>
      </c>
      <c r="D25" s="83">
        <f>FEcalc!D176</f>
        <v>0</v>
      </c>
      <c r="E25" s="88" t="e">
        <f>(FEcalc!E175-FEcalc!E176)/FEcalc!E175</f>
        <v>#DIV/0!</v>
      </c>
      <c r="F25" s="88" t="e">
        <f>(FEcalc!F175-FEcalc!F176)/FEcalc!F175</f>
        <v>#DIV/0!</v>
      </c>
      <c r="G25" s="88" t="e">
        <f>(FEcalc!G175-FEcalc!G176)/FEcalc!G175</f>
        <v>#DIV/0!</v>
      </c>
      <c r="H25" s="88" t="e">
        <f>(FEcalc!H175-FEcalc!H176)/FEcalc!H175</f>
        <v>#DIV/0!</v>
      </c>
      <c r="I25" s="88" t="e">
        <f>(FEcalc!I175-FEcalc!I176)/FEcalc!I175</f>
        <v>#DIV/0!</v>
      </c>
      <c r="J25" s="88" t="e">
        <f>(FEcalc!J175-FEcalc!J176)/FEcalc!J175</f>
        <v>#DIV/0!</v>
      </c>
      <c r="K25" s="88" t="e">
        <f>(FEcalc!K175-FEcalc!K176)/FEcalc!K175</f>
        <v>#DIV/0!</v>
      </c>
      <c r="L25" s="88" t="e">
        <f>(FEcalc!L175-FEcalc!L176)/FEcalc!L175</f>
        <v>#DIV/0!</v>
      </c>
      <c r="M25" s="88" t="e">
        <f>(FEcalc!M175-FEcalc!M176)/FEcalc!M175</f>
        <v>#DIV/0!</v>
      </c>
      <c r="N25" s="88" t="e">
        <f>(FEcalc!N175-FEcalc!N176)/FEcalc!N175</f>
        <v>#DIV/0!</v>
      </c>
    </row>
    <row r="26" spans="2:14" x14ac:dyDescent="0.15">
      <c r="B26" s="87" t="str">
        <f>FEcalc!B178</f>
        <v>50_Run40</v>
      </c>
      <c r="C26" s="87">
        <f>FEcalc!C178</f>
        <v>0</v>
      </c>
      <c r="D26" s="83">
        <f>FEcalc!D178</f>
        <v>0</v>
      </c>
      <c r="E26" s="88" t="e">
        <f>(FEcalc!E177-FEcalc!E178)/FEcalc!E177</f>
        <v>#DIV/0!</v>
      </c>
      <c r="F26" s="88" t="e">
        <f>(FEcalc!F177-FEcalc!F178)/FEcalc!F177</f>
        <v>#DIV/0!</v>
      </c>
      <c r="G26" s="88" t="e">
        <f>(FEcalc!G177-FEcalc!G178)/FEcalc!G177</f>
        <v>#DIV/0!</v>
      </c>
      <c r="H26" s="88" t="e">
        <f>(FEcalc!H177-FEcalc!H178)/FEcalc!H177</f>
        <v>#DIV/0!</v>
      </c>
      <c r="I26" s="88" t="e">
        <f>(FEcalc!I177-FEcalc!I178)/FEcalc!I177</f>
        <v>#DIV/0!</v>
      </c>
      <c r="J26" s="88" t="e">
        <f>(FEcalc!J177-FEcalc!J178)/FEcalc!J177</f>
        <v>#DIV/0!</v>
      </c>
      <c r="K26" s="88" t="e">
        <f>(FEcalc!K177-FEcalc!K178)/FEcalc!K177</f>
        <v>#DIV/0!</v>
      </c>
      <c r="L26" s="88" t="e">
        <f>(FEcalc!L177-FEcalc!L178)/FEcalc!L177</f>
        <v>#DIV/0!</v>
      </c>
      <c r="M26" s="88" t="e">
        <f>(FEcalc!M177-FEcalc!M178)/FEcalc!M177</f>
        <v>#DIV/0!</v>
      </c>
      <c r="N26" s="88" t="e">
        <f>(FEcalc!N177-FEcalc!N178)/FEcalc!N177</f>
        <v>#DIV/0!</v>
      </c>
    </row>
    <row r="27" spans="2:14" x14ac:dyDescent="0.15">
      <c r="B27" s="87" t="str">
        <f>FEcalc!B180</f>
        <v>50_Run42</v>
      </c>
      <c r="C27" s="87">
        <f>FEcalc!C180</f>
        <v>0</v>
      </c>
      <c r="D27" s="83">
        <f>FEcalc!D180</f>
        <v>0</v>
      </c>
      <c r="E27" s="88" t="e">
        <f>(FEcalc!E179-FEcalc!E180)/FEcalc!E179</f>
        <v>#DIV/0!</v>
      </c>
      <c r="F27" s="88" t="e">
        <f>(FEcalc!F179-FEcalc!F180)/FEcalc!F179</f>
        <v>#DIV/0!</v>
      </c>
      <c r="G27" s="88" t="e">
        <f>(FEcalc!G179-FEcalc!G180)/FEcalc!G179</f>
        <v>#DIV/0!</v>
      </c>
      <c r="H27" s="88" t="e">
        <f>(FEcalc!H179-FEcalc!H180)/FEcalc!H179</f>
        <v>#DIV/0!</v>
      </c>
      <c r="I27" s="88" t="e">
        <f>(FEcalc!I179-FEcalc!I180)/FEcalc!I179</f>
        <v>#DIV/0!</v>
      </c>
      <c r="J27" s="88" t="e">
        <f>(FEcalc!J179-FEcalc!J180)/FEcalc!J179</f>
        <v>#DIV/0!</v>
      </c>
      <c r="K27" s="88" t="e">
        <f>(FEcalc!K179-FEcalc!K180)/FEcalc!K179</f>
        <v>#DIV/0!</v>
      </c>
      <c r="L27" s="88" t="e">
        <f>(FEcalc!L179-FEcalc!L180)/FEcalc!L179</f>
        <v>#DIV/0!</v>
      </c>
      <c r="M27" s="88" t="e">
        <f>(FEcalc!M179-FEcalc!M180)/FEcalc!M179</f>
        <v>#DIV/0!</v>
      </c>
      <c r="N27" s="88" t="e">
        <f>(FEcalc!N179-FEcalc!N180)/FEcalc!N179</f>
        <v>#DIV/0!</v>
      </c>
    </row>
    <row r="28" spans="2:14" x14ac:dyDescent="0.15">
      <c r="B28" s="87" t="str">
        <f>FEcalc!B182</f>
        <v>50_Run44</v>
      </c>
      <c r="C28" s="87">
        <f>FEcalc!C182</f>
        <v>0</v>
      </c>
      <c r="D28" s="83">
        <f>FEcalc!D182</f>
        <v>0</v>
      </c>
      <c r="E28" s="88" t="e">
        <f>(FEcalc!E181-FEcalc!E182)/FEcalc!E181</f>
        <v>#DIV/0!</v>
      </c>
      <c r="F28" s="88" t="e">
        <f>(FEcalc!F181-FEcalc!F182)/FEcalc!F181</f>
        <v>#DIV/0!</v>
      </c>
      <c r="G28" s="88" t="e">
        <f>(FEcalc!G181-FEcalc!G182)/FEcalc!G181</f>
        <v>#DIV/0!</v>
      </c>
      <c r="H28" s="88" t="e">
        <f>(FEcalc!H181-FEcalc!H182)/FEcalc!H181</f>
        <v>#DIV/0!</v>
      </c>
      <c r="I28" s="88" t="e">
        <f>(FEcalc!I181-FEcalc!I182)/FEcalc!I181</f>
        <v>#DIV/0!</v>
      </c>
      <c r="J28" s="88" t="e">
        <f>(FEcalc!J181-FEcalc!J182)/FEcalc!J181</f>
        <v>#DIV/0!</v>
      </c>
      <c r="K28" s="88" t="e">
        <f>(FEcalc!K181-FEcalc!K182)/FEcalc!K181</f>
        <v>#DIV/0!</v>
      </c>
      <c r="L28" s="88" t="e">
        <f>(FEcalc!L181-FEcalc!L182)/FEcalc!L181</f>
        <v>#DIV/0!</v>
      </c>
      <c r="M28" s="88" t="e">
        <f>(FEcalc!M181-FEcalc!M182)/FEcalc!M181</f>
        <v>#DIV/0!</v>
      </c>
      <c r="N28" s="88" t="e">
        <f>(FEcalc!N181-FEcalc!N182)/FEcalc!N181</f>
        <v>#DIV/0!</v>
      </c>
    </row>
    <row r="29" spans="2:14" x14ac:dyDescent="0.15">
      <c r="B29" s="87" t="str">
        <f>FEcalc!B184</f>
        <v>50_Run46</v>
      </c>
      <c r="C29" s="87">
        <f>FEcalc!C184</f>
        <v>0</v>
      </c>
      <c r="D29" s="83">
        <f>FEcalc!D184</f>
        <v>0</v>
      </c>
      <c r="E29" s="88" t="e">
        <f>(FEcalc!E183-FEcalc!E184)/FEcalc!E183</f>
        <v>#DIV/0!</v>
      </c>
      <c r="F29" s="88" t="e">
        <f>(FEcalc!F183-FEcalc!F184)/FEcalc!F183</f>
        <v>#DIV/0!</v>
      </c>
      <c r="G29" s="88" t="e">
        <f>(FEcalc!G183-FEcalc!G184)/FEcalc!G183</f>
        <v>#DIV/0!</v>
      </c>
      <c r="H29" s="88" t="e">
        <f>(FEcalc!H183-FEcalc!H184)/FEcalc!H183</f>
        <v>#DIV/0!</v>
      </c>
      <c r="I29" s="88" t="e">
        <f>(FEcalc!I183-FEcalc!I184)/FEcalc!I183</f>
        <v>#DIV/0!</v>
      </c>
      <c r="J29" s="88" t="e">
        <f>(FEcalc!J183-FEcalc!J184)/FEcalc!J183</f>
        <v>#DIV/0!</v>
      </c>
      <c r="K29" s="88" t="e">
        <f>(FEcalc!K183-FEcalc!K184)/FEcalc!K183</f>
        <v>#DIV/0!</v>
      </c>
      <c r="L29" s="88" t="e">
        <f>(FEcalc!L183-FEcalc!L184)/FEcalc!L183</f>
        <v>#DIV/0!</v>
      </c>
      <c r="M29" s="88" t="e">
        <f>(FEcalc!M183-FEcalc!M184)/FEcalc!M183</f>
        <v>#DIV/0!</v>
      </c>
      <c r="N29" s="88" t="e">
        <f>(FEcalc!N183-FEcalc!N184)/FEcalc!N183</f>
        <v>#DIV/0!</v>
      </c>
    </row>
    <row r="30" spans="2:14" x14ac:dyDescent="0.15">
      <c r="B30" s="87" t="str">
        <f>FEcalc!B186</f>
        <v>50_Run48</v>
      </c>
      <c r="C30" s="87">
        <f>FEcalc!C186</f>
        <v>0</v>
      </c>
      <c r="D30" s="83">
        <f>FEcalc!D186</f>
        <v>0</v>
      </c>
      <c r="E30" s="88" t="e">
        <f>(FEcalc!E185-FEcalc!E186)/FEcalc!E185</f>
        <v>#DIV/0!</v>
      </c>
      <c r="F30" s="88" t="e">
        <f>(FEcalc!F185-FEcalc!F186)/FEcalc!F185</f>
        <v>#DIV/0!</v>
      </c>
      <c r="G30" s="88" t="e">
        <f>(FEcalc!G185-FEcalc!G186)/FEcalc!G185</f>
        <v>#DIV/0!</v>
      </c>
      <c r="H30" s="88" t="e">
        <f>(FEcalc!H185-FEcalc!H186)/FEcalc!H185</f>
        <v>#DIV/0!</v>
      </c>
      <c r="I30" s="88" t="e">
        <f>(FEcalc!I185-FEcalc!I186)/FEcalc!I185</f>
        <v>#DIV/0!</v>
      </c>
      <c r="J30" s="88" t="e">
        <f>(FEcalc!J185-FEcalc!J186)/FEcalc!J185</f>
        <v>#DIV/0!</v>
      </c>
      <c r="K30" s="88" t="e">
        <f>(FEcalc!K185-FEcalc!K186)/FEcalc!K185</f>
        <v>#DIV/0!</v>
      </c>
      <c r="L30" s="88" t="e">
        <f>(FEcalc!L185-FEcalc!L186)/FEcalc!L185</f>
        <v>#DIV/0!</v>
      </c>
      <c r="M30" s="88" t="e">
        <f>(FEcalc!M185-FEcalc!M186)/FEcalc!M185</f>
        <v>#DIV/0!</v>
      </c>
      <c r="N30" s="88" t="e">
        <f>(FEcalc!N185-FEcalc!N186)/FEcalc!N185</f>
        <v>#DIV/0!</v>
      </c>
    </row>
    <row r="31" spans="2:14" x14ac:dyDescent="0.15">
      <c r="B31" s="87" t="str">
        <f>FEcalc!B188</f>
        <v>50_Run50</v>
      </c>
      <c r="C31" s="87">
        <f>FEcalc!C188</f>
        <v>0</v>
      </c>
      <c r="D31" s="83">
        <f>FEcalc!D188</f>
        <v>0</v>
      </c>
      <c r="E31" s="88" t="e">
        <f>(FEcalc!E187-FEcalc!E188)/FEcalc!E187</f>
        <v>#DIV/0!</v>
      </c>
      <c r="F31" s="88" t="e">
        <f>(FEcalc!F187-FEcalc!F188)/FEcalc!F187</f>
        <v>#DIV/0!</v>
      </c>
      <c r="G31" s="88" t="e">
        <f>(FEcalc!G187-FEcalc!G188)/FEcalc!G187</f>
        <v>#DIV/0!</v>
      </c>
      <c r="H31" s="88" t="e">
        <f>(FEcalc!H187-FEcalc!H188)/FEcalc!H187</f>
        <v>#DIV/0!</v>
      </c>
      <c r="I31" s="88" t="e">
        <f>(FEcalc!I187-FEcalc!I188)/FEcalc!I187</f>
        <v>#DIV/0!</v>
      </c>
      <c r="J31" s="88" t="e">
        <f>(FEcalc!J187-FEcalc!J188)/FEcalc!J187</f>
        <v>#DIV/0!</v>
      </c>
      <c r="K31" s="88" t="e">
        <f>(FEcalc!K187-FEcalc!K188)/FEcalc!K187</f>
        <v>#DIV/0!</v>
      </c>
      <c r="L31" s="88" t="e">
        <f>(FEcalc!L187-FEcalc!L188)/FEcalc!L187</f>
        <v>#DIV/0!</v>
      </c>
      <c r="M31" s="88" t="e">
        <f>(FEcalc!M187-FEcalc!M188)/FEcalc!M187</f>
        <v>#DIV/0!</v>
      </c>
      <c r="N31" s="88" t="e">
        <f>(FEcalc!N187-FEcalc!N188)/FEcalc!N187</f>
        <v>#DIV/0!</v>
      </c>
    </row>
    <row r="32" spans="2:14" x14ac:dyDescent="0.15">
      <c r="B32" s="87" t="str">
        <f>FEcalc!B190</f>
        <v>50_Run52</v>
      </c>
      <c r="C32" s="87">
        <f>FEcalc!C190</f>
        <v>0</v>
      </c>
      <c r="D32" s="83">
        <f>FEcalc!D190</f>
        <v>0</v>
      </c>
      <c r="E32" s="88" t="e">
        <f>(FEcalc!E189-FEcalc!E190)/FEcalc!E189</f>
        <v>#DIV/0!</v>
      </c>
      <c r="F32" s="88" t="e">
        <f>(FEcalc!F189-FEcalc!F190)/FEcalc!F189</f>
        <v>#DIV/0!</v>
      </c>
      <c r="G32" s="88" t="e">
        <f>(FEcalc!G189-FEcalc!G190)/FEcalc!G189</f>
        <v>#DIV/0!</v>
      </c>
      <c r="H32" s="88" t="e">
        <f>(FEcalc!H189-FEcalc!H190)/FEcalc!H189</f>
        <v>#DIV/0!</v>
      </c>
      <c r="I32" s="88" t="e">
        <f>(FEcalc!I189-FEcalc!I190)/FEcalc!I189</f>
        <v>#DIV/0!</v>
      </c>
      <c r="J32" s="88" t="e">
        <f>(FEcalc!J189-FEcalc!J190)/FEcalc!J189</f>
        <v>#DIV/0!</v>
      </c>
      <c r="K32" s="88" t="e">
        <f>(FEcalc!K189-FEcalc!K190)/FEcalc!K189</f>
        <v>#DIV/0!</v>
      </c>
      <c r="L32" s="88" t="e">
        <f>(FEcalc!L189-FEcalc!L190)/FEcalc!L189</f>
        <v>#DIV/0!</v>
      </c>
      <c r="M32" s="88" t="e">
        <f>(FEcalc!M189-FEcalc!M190)/FEcalc!M189</f>
        <v>#DIV/0!</v>
      </c>
      <c r="N32" s="88" t="e">
        <f>(FEcalc!N189-FEcalc!N190)/FEcalc!N189</f>
        <v>#DIV/0!</v>
      </c>
    </row>
    <row r="33" spans="2:14" x14ac:dyDescent="0.15">
      <c r="B33" s="87" t="str">
        <f>FEcalc!B192</f>
        <v>50_Run54</v>
      </c>
      <c r="C33" s="87">
        <f>FEcalc!C192</f>
        <v>0</v>
      </c>
      <c r="D33" s="83">
        <f>FEcalc!D192</f>
        <v>0</v>
      </c>
      <c r="E33" s="88" t="e">
        <f>(FEcalc!E191-FEcalc!E192)/FEcalc!E191</f>
        <v>#DIV/0!</v>
      </c>
      <c r="F33" s="88" t="e">
        <f>(FEcalc!F191-FEcalc!F192)/FEcalc!F191</f>
        <v>#DIV/0!</v>
      </c>
      <c r="G33" s="88" t="e">
        <f>(FEcalc!G191-FEcalc!G192)/FEcalc!G191</f>
        <v>#DIV/0!</v>
      </c>
      <c r="H33" s="88" t="e">
        <f>(FEcalc!H191-FEcalc!H192)/FEcalc!H191</f>
        <v>#DIV/0!</v>
      </c>
      <c r="I33" s="88" t="e">
        <f>(FEcalc!I191-FEcalc!I192)/FEcalc!I191</f>
        <v>#DIV/0!</v>
      </c>
      <c r="J33" s="88" t="e">
        <f>(FEcalc!J191-FEcalc!J192)/FEcalc!J191</f>
        <v>#DIV/0!</v>
      </c>
      <c r="K33" s="88" t="e">
        <f>(FEcalc!K191-FEcalc!K192)/FEcalc!K191</f>
        <v>#DIV/0!</v>
      </c>
      <c r="L33" s="88" t="e">
        <f>(FEcalc!L191-FEcalc!L192)/FEcalc!L191</f>
        <v>#DIV/0!</v>
      </c>
      <c r="M33" s="88" t="e">
        <f>(FEcalc!M191-FEcalc!M192)/FEcalc!M191</f>
        <v>#DIV/0!</v>
      </c>
      <c r="N33" s="88" t="e">
        <f>(FEcalc!N191-FEcalc!N192)/FEcalc!N191</f>
        <v>#DIV/0!</v>
      </c>
    </row>
    <row r="34" spans="2:14" x14ac:dyDescent="0.15">
      <c r="B34" s="87" t="str">
        <f>FEcalc!B194</f>
        <v>50_Run56</v>
      </c>
      <c r="C34" s="87">
        <f>FEcalc!C194</f>
        <v>0</v>
      </c>
      <c r="D34" s="83">
        <f>FEcalc!D194</f>
        <v>0</v>
      </c>
      <c r="E34" s="88" t="e">
        <f>(FEcalc!E193-FEcalc!E194)/FEcalc!E193</f>
        <v>#DIV/0!</v>
      </c>
      <c r="F34" s="88" t="e">
        <f>(FEcalc!F193-FEcalc!F194)/FEcalc!F193</f>
        <v>#DIV/0!</v>
      </c>
      <c r="G34" s="88" t="e">
        <f>(FEcalc!G193-FEcalc!G194)/FEcalc!G193</f>
        <v>#DIV/0!</v>
      </c>
      <c r="H34" s="88" t="e">
        <f>(FEcalc!H193-FEcalc!H194)/FEcalc!H193</f>
        <v>#DIV/0!</v>
      </c>
      <c r="I34" s="88" t="e">
        <f>(FEcalc!I193-FEcalc!I194)/FEcalc!I193</f>
        <v>#DIV/0!</v>
      </c>
      <c r="J34" s="88" t="e">
        <f>(FEcalc!J193-FEcalc!J194)/FEcalc!J193</f>
        <v>#DIV/0!</v>
      </c>
      <c r="K34" s="88" t="e">
        <f>(FEcalc!K193-FEcalc!K194)/FEcalc!K193</f>
        <v>#DIV/0!</v>
      </c>
      <c r="L34" s="88" t="e">
        <f>(FEcalc!L193-FEcalc!L194)/FEcalc!L193</f>
        <v>#DIV/0!</v>
      </c>
      <c r="M34" s="88" t="e">
        <f>(FEcalc!M193-FEcalc!M194)/FEcalc!M193</f>
        <v>#DIV/0!</v>
      </c>
      <c r="N34" s="88" t="e">
        <f>(FEcalc!N193-FEcalc!N194)/FEcalc!N193</f>
        <v>#DIV/0!</v>
      </c>
    </row>
    <row r="35" spans="2:14" x14ac:dyDescent="0.15">
      <c r="B35" s="87" t="str">
        <f>FEcalc!B196</f>
        <v>50_Run58</v>
      </c>
      <c r="C35" s="87">
        <f>FEcalc!C196</f>
        <v>0</v>
      </c>
      <c r="D35" s="83">
        <f>FEcalc!D196</f>
        <v>0</v>
      </c>
      <c r="E35" s="88" t="e">
        <f>(FEcalc!E195-FEcalc!E196)/FEcalc!E195</f>
        <v>#DIV/0!</v>
      </c>
      <c r="F35" s="88" t="e">
        <f>(FEcalc!F195-FEcalc!F196)/FEcalc!F195</f>
        <v>#DIV/0!</v>
      </c>
      <c r="G35" s="88" t="e">
        <f>(FEcalc!G195-FEcalc!G196)/FEcalc!G195</f>
        <v>#DIV/0!</v>
      </c>
      <c r="H35" s="88" t="e">
        <f>(FEcalc!H195-FEcalc!H196)/FEcalc!H195</f>
        <v>#DIV/0!</v>
      </c>
      <c r="I35" s="88" t="e">
        <f>(FEcalc!I195-FEcalc!I196)/FEcalc!I195</f>
        <v>#DIV/0!</v>
      </c>
      <c r="J35" s="88" t="e">
        <f>(FEcalc!J195-FEcalc!J196)/FEcalc!J195</f>
        <v>#DIV/0!</v>
      </c>
      <c r="K35" s="88" t="e">
        <f>(FEcalc!K195-FEcalc!K196)/FEcalc!K195</f>
        <v>#DIV/0!</v>
      </c>
      <c r="L35" s="88" t="e">
        <f>(FEcalc!L195-FEcalc!L196)/FEcalc!L195</f>
        <v>#DIV/0!</v>
      </c>
      <c r="M35" s="88" t="e">
        <f>(FEcalc!M195-FEcalc!M196)/FEcalc!M195</f>
        <v>#DIV/0!</v>
      </c>
      <c r="N35" s="88" t="e">
        <f>(FEcalc!N195-FEcalc!N196)/FEcalc!N195</f>
        <v>#DIV/0!</v>
      </c>
    </row>
    <row r="36" spans="2:14" x14ac:dyDescent="0.15">
      <c r="B36" s="87" t="str">
        <f>FEcalc!B198</f>
        <v>50_Run60</v>
      </c>
      <c r="C36" s="87">
        <f>FEcalc!C198</f>
        <v>0</v>
      </c>
      <c r="D36" s="83">
        <f>FEcalc!D198</f>
        <v>0</v>
      </c>
      <c r="E36" s="88" t="e">
        <f>(FEcalc!E197-FEcalc!E198)/FEcalc!E197</f>
        <v>#DIV/0!</v>
      </c>
      <c r="F36" s="88" t="e">
        <f>(FEcalc!F197-FEcalc!F198)/FEcalc!F197</f>
        <v>#DIV/0!</v>
      </c>
      <c r="G36" s="88" t="e">
        <f>(FEcalc!G197-FEcalc!G198)/FEcalc!G197</f>
        <v>#DIV/0!</v>
      </c>
      <c r="H36" s="88" t="e">
        <f>(FEcalc!H197-FEcalc!H198)/FEcalc!H197</f>
        <v>#DIV/0!</v>
      </c>
      <c r="I36" s="88" t="e">
        <f>(FEcalc!I197-FEcalc!I198)/FEcalc!I197</f>
        <v>#DIV/0!</v>
      </c>
      <c r="J36" s="88" t="e">
        <f>(FEcalc!J197-FEcalc!J198)/FEcalc!J197</f>
        <v>#DIV/0!</v>
      </c>
      <c r="K36" s="88" t="e">
        <f>(FEcalc!K197-FEcalc!K198)/FEcalc!K197</f>
        <v>#DIV/0!</v>
      </c>
      <c r="L36" s="88" t="e">
        <f>(FEcalc!L197-FEcalc!L198)/FEcalc!L197</f>
        <v>#DIV/0!</v>
      </c>
      <c r="M36" s="88" t="e">
        <f>(FEcalc!M197-FEcalc!M198)/FEcalc!M197</f>
        <v>#DIV/0!</v>
      </c>
      <c r="N36" s="88" t="e">
        <f>(FEcalc!N197-FEcalc!N198)/FEcalc!N197</f>
        <v>#DIV/0!</v>
      </c>
    </row>
    <row r="38" spans="2:14" ht="13.5" thickBot="1" x14ac:dyDescent="0.2">
      <c r="B38" s="1" t="s">
        <v>99</v>
      </c>
      <c r="C38" s="83" t="str">
        <f>IF(InputData!$M$1="English",TitleTable!C$24,TitleTable!B$24)</f>
        <v>Torque reduction ratio</v>
      </c>
    </row>
    <row r="39" spans="2:14" ht="13.5" thickBot="1" x14ac:dyDescent="0.25">
      <c r="B39" s="82" t="s">
        <v>95</v>
      </c>
      <c r="C39" s="84" t="s">
        <v>25</v>
      </c>
      <c r="D39" s="84" t="s">
        <v>24</v>
      </c>
      <c r="E39" s="85">
        <v>650</v>
      </c>
      <c r="F39" s="86">
        <v>800</v>
      </c>
      <c r="G39" s="86">
        <v>1000</v>
      </c>
      <c r="H39" s="86">
        <v>1200</v>
      </c>
      <c r="I39" s="86">
        <v>1400</v>
      </c>
      <c r="J39" s="86">
        <v>1600</v>
      </c>
      <c r="K39" s="86">
        <v>1800</v>
      </c>
      <c r="L39" s="86">
        <v>2000</v>
      </c>
      <c r="M39" s="86">
        <v>2400</v>
      </c>
      <c r="N39" s="86">
        <v>2800</v>
      </c>
    </row>
    <row r="40" spans="2:14" x14ac:dyDescent="0.15">
      <c r="B40" s="87" t="str">
        <f>FEcalc!B203</f>
        <v>80_Run2</v>
      </c>
      <c r="C40" s="87">
        <f>FEcalc!C203</f>
        <v>0</v>
      </c>
      <c r="D40" s="87" t="str">
        <f>FEcalc!D203</f>
        <v>GE108A</v>
      </c>
      <c r="E40" s="88">
        <f>(FEcalc!E202-FEcalc!E203)/FEcalc!E202</f>
        <v>0.22807250594026687</v>
      </c>
      <c r="F40" s="88">
        <f>(FEcalc!F202-FEcalc!F203)/FEcalc!F202</f>
        <v>0.1978889257532909</v>
      </c>
      <c r="G40" s="88">
        <f>(FEcalc!G202-FEcalc!G203)/FEcalc!G202</f>
        <v>0.15494483090880126</v>
      </c>
      <c r="H40" s="88">
        <f>(FEcalc!H202-FEcalc!H203)/FEcalc!H202</f>
        <v>0.12921881486550235</v>
      </c>
      <c r="I40" s="88">
        <f>(FEcalc!I202-FEcalc!I203)/FEcalc!I202</f>
        <v>0.10232478849721091</v>
      </c>
      <c r="J40" s="88">
        <f>(FEcalc!J202-FEcalc!J203)/FEcalc!J202</f>
        <v>8.7026494074992203E-2</v>
      </c>
      <c r="K40" s="88">
        <f>(FEcalc!K202-FEcalc!K203)/FEcalc!K202</f>
        <v>7.8372728321359469E-2</v>
      </c>
      <c r="L40" s="88">
        <f>(FEcalc!L202-FEcalc!L203)/FEcalc!L202</f>
        <v>7.1322275611538671E-2</v>
      </c>
      <c r="M40" s="88">
        <f>(FEcalc!M202-FEcalc!M203)/FEcalc!M202</f>
        <v>7.0365650636007679E-2</v>
      </c>
      <c r="N40" s="88">
        <f>(FEcalc!N202-FEcalc!N203)/FEcalc!N202</f>
        <v>6.4572145653105581E-2</v>
      </c>
    </row>
    <row r="41" spans="2:14" x14ac:dyDescent="0.15">
      <c r="B41" s="87" t="str">
        <f>FEcalc!B205</f>
        <v>80_Run4</v>
      </c>
      <c r="C41" s="87">
        <f>FEcalc!C205</f>
        <v>0</v>
      </c>
      <c r="D41" s="87" t="str">
        <f>FEcalc!D205</f>
        <v>GE116</v>
      </c>
      <c r="E41" s="88">
        <f>(FEcalc!E204-FEcalc!E205)/FEcalc!E204</f>
        <v>0.23351821686476906</v>
      </c>
      <c r="F41" s="88">
        <f>(FEcalc!F204-FEcalc!F205)/FEcalc!F204</f>
        <v>0.20392301675643351</v>
      </c>
      <c r="G41" s="88">
        <f>(FEcalc!G204-FEcalc!G205)/FEcalc!G204</f>
        <v>0.15303836738510879</v>
      </c>
      <c r="H41" s="88">
        <f>(FEcalc!H204-FEcalc!H205)/FEcalc!H204</f>
        <v>0.11706324068836758</v>
      </c>
      <c r="I41" s="88">
        <f>(FEcalc!I204-FEcalc!I205)/FEcalc!I204</f>
        <v>9.6265167664892751E-2</v>
      </c>
      <c r="J41" s="88">
        <f>(FEcalc!J204-FEcalc!J205)/FEcalc!J204</f>
        <v>7.9914402884165264E-2</v>
      </c>
      <c r="K41" s="88">
        <f>(FEcalc!K204-FEcalc!K205)/FEcalc!K204</f>
        <v>6.9352044604367807E-2</v>
      </c>
      <c r="L41" s="88">
        <f>(FEcalc!L204-FEcalc!L205)/FEcalc!L204</f>
        <v>5.6256536500065485E-2</v>
      </c>
      <c r="M41" s="88">
        <f>(FEcalc!M204-FEcalc!M205)/FEcalc!M204</f>
        <v>5.119445310325197E-2</v>
      </c>
      <c r="N41" s="88">
        <f>(FEcalc!N204-FEcalc!N205)/FEcalc!N204</f>
        <v>4.4760877229710179E-2</v>
      </c>
    </row>
    <row r="42" spans="2:14" x14ac:dyDescent="0.15">
      <c r="B42" s="87" t="str">
        <f>FEcalc!B207</f>
        <v>80_Run6</v>
      </c>
      <c r="C42" s="87">
        <f>FEcalc!C207</f>
        <v>0</v>
      </c>
      <c r="D42" s="87">
        <f>FEcalc!D207</f>
        <v>0</v>
      </c>
      <c r="E42" s="88" t="e">
        <f>(FEcalc!E206-FEcalc!E207)/FEcalc!E206</f>
        <v>#DIV/0!</v>
      </c>
      <c r="F42" s="88" t="e">
        <f>(FEcalc!F206-FEcalc!F207)/FEcalc!F206</f>
        <v>#DIV/0!</v>
      </c>
      <c r="G42" s="88" t="e">
        <f>(FEcalc!G206-FEcalc!G207)/FEcalc!G206</f>
        <v>#DIV/0!</v>
      </c>
      <c r="H42" s="88" t="e">
        <f>(FEcalc!H206-FEcalc!H207)/FEcalc!H206</f>
        <v>#DIV/0!</v>
      </c>
      <c r="I42" s="88" t="e">
        <f>(FEcalc!I206-FEcalc!I207)/FEcalc!I206</f>
        <v>#DIV/0!</v>
      </c>
      <c r="J42" s="88" t="e">
        <f>(FEcalc!J206-FEcalc!J207)/FEcalc!J206</f>
        <v>#DIV/0!</v>
      </c>
      <c r="K42" s="88" t="e">
        <f>(FEcalc!K206-FEcalc!K207)/FEcalc!K206</f>
        <v>#DIV/0!</v>
      </c>
      <c r="L42" s="88" t="e">
        <f>(FEcalc!L206-FEcalc!L207)/FEcalc!L206</f>
        <v>#DIV/0!</v>
      </c>
      <c r="M42" s="88" t="e">
        <f>(FEcalc!M206-FEcalc!M207)/FEcalc!M206</f>
        <v>#DIV/0!</v>
      </c>
      <c r="N42" s="88" t="e">
        <f>(FEcalc!N206-FEcalc!N207)/FEcalc!N206</f>
        <v>#DIV/0!</v>
      </c>
    </row>
    <row r="43" spans="2:14" x14ac:dyDescent="0.15">
      <c r="B43" s="87" t="str">
        <f>FEcalc!B209</f>
        <v>80_Run8</v>
      </c>
      <c r="C43" s="87">
        <f>FEcalc!C209</f>
        <v>0</v>
      </c>
      <c r="D43" s="87">
        <f>FEcalc!D209</f>
        <v>0</v>
      </c>
      <c r="E43" s="88" t="e">
        <f>(FEcalc!E208-FEcalc!E209)/FEcalc!E208</f>
        <v>#DIV/0!</v>
      </c>
      <c r="F43" s="88" t="e">
        <f>(FEcalc!F208-FEcalc!F209)/FEcalc!F208</f>
        <v>#DIV/0!</v>
      </c>
      <c r="G43" s="88" t="e">
        <f>(FEcalc!G208-FEcalc!G209)/FEcalc!G208</f>
        <v>#DIV/0!</v>
      </c>
      <c r="H43" s="88" t="e">
        <f>(FEcalc!H208-FEcalc!H209)/FEcalc!H208</f>
        <v>#DIV/0!</v>
      </c>
      <c r="I43" s="88" t="e">
        <f>(FEcalc!I208-FEcalc!I209)/FEcalc!I208</f>
        <v>#DIV/0!</v>
      </c>
      <c r="J43" s="88" t="e">
        <f>(FEcalc!J208-FEcalc!J209)/FEcalc!J208</f>
        <v>#DIV/0!</v>
      </c>
      <c r="K43" s="88" t="e">
        <f>(FEcalc!K208-FEcalc!K209)/FEcalc!K208</f>
        <v>#DIV/0!</v>
      </c>
      <c r="L43" s="88" t="e">
        <f>(FEcalc!L208-FEcalc!L209)/FEcalc!L208</f>
        <v>#DIV/0!</v>
      </c>
      <c r="M43" s="88" t="e">
        <f>(FEcalc!M208-FEcalc!M209)/FEcalc!M208</f>
        <v>#DIV/0!</v>
      </c>
      <c r="N43" s="88" t="e">
        <f>(FEcalc!N208-FEcalc!N209)/FEcalc!N208</f>
        <v>#DIV/0!</v>
      </c>
    </row>
    <row r="44" spans="2:14" x14ac:dyDescent="0.15">
      <c r="B44" s="87" t="str">
        <f>FEcalc!B211</f>
        <v>80_Run10</v>
      </c>
      <c r="C44" s="87">
        <f>FEcalc!C211</f>
        <v>0</v>
      </c>
      <c r="D44" s="87">
        <f>FEcalc!D211</f>
        <v>0</v>
      </c>
      <c r="E44" s="88" t="e">
        <f>(FEcalc!E210-FEcalc!E211)/FEcalc!E210</f>
        <v>#DIV/0!</v>
      </c>
      <c r="F44" s="88" t="e">
        <f>(FEcalc!F210-FEcalc!F211)/FEcalc!F210</f>
        <v>#DIV/0!</v>
      </c>
      <c r="G44" s="88" t="e">
        <f>(FEcalc!G210-FEcalc!G211)/FEcalc!G210</f>
        <v>#DIV/0!</v>
      </c>
      <c r="H44" s="88" t="e">
        <f>(FEcalc!H210-FEcalc!H211)/FEcalc!H210</f>
        <v>#DIV/0!</v>
      </c>
      <c r="I44" s="88" t="e">
        <f>(FEcalc!I210-FEcalc!I211)/FEcalc!I210</f>
        <v>#DIV/0!</v>
      </c>
      <c r="J44" s="88" t="e">
        <f>(FEcalc!J210-FEcalc!J211)/FEcalc!J210</f>
        <v>#DIV/0!</v>
      </c>
      <c r="K44" s="88" t="e">
        <f>(FEcalc!K210-FEcalc!K211)/FEcalc!K210</f>
        <v>#DIV/0!</v>
      </c>
      <c r="L44" s="88" t="e">
        <f>(FEcalc!L210-FEcalc!L211)/FEcalc!L210</f>
        <v>#DIV/0!</v>
      </c>
      <c r="M44" s="88" t="e">
        <f>(FEcalc!M210-FEcalc!M211)/FEcalc!M210</f>
        <v>#DIV/0!</v>
      </c>
      <c r="N44" s="88" t="e">
        <f>(FEcalc!N210-FEcalc!N211)/FEcalc!N210</f>
        <v>#DIV/0!</v>
      </c>
    </row>
    <row r="45" spans="2:14" x14ac:dyDescent="0.15">
      <c r="B45" s="87" t="str">
        <f>FEcalc!B213</f>
        <v>80_Run12</v>
      </c>
      <c r="C45" s="87">
        <f>FEcalc!C213</f>
        <v>0</v>
      </c>
      <c r="D45" s="87">
        <f>FEcalc!D213</f>
        <v>0</v>
      </c>
      <c r="E45" s="88" t="e">
        <f>(FEcalc!E212-FEcalc!E213)/FEcalc!E212</f>
        <v>#DIV/0!</v>
      </c>
      <c r="F45" s="88" t="e">
        <f>(FEcalc!F212-FEcalc!F213)/FEcalc!F212</f>
        <v>#DIV/0!</v>
      </c>
      <c r="G45" s="88" t="e">
        <f>(FEcalc!G212-FEcalc!G213)/FEcalc!G212</f>
        <v>#DIV/0!</v>
      </c>
      <c r="H45" s="88" t="e">
        <f>(FEcalc!H212-FEcalc!H213)/FEcalc!H212</f>
        <v>#DIV/0!</v>
      </c>
      <c r="I45" s="88" t="e">
        <f>(FEcalc!I212-FEcalc!I213)/FEcalc!I212</f>
        <v>#DIV/0!</v>
      </c>
      <c r="J45" s="88" t="e">
        <f>(FEcalc!J212-FEcalc!J213)/FEcalc!J212</f>
        <v>#DIV/0!</v>
      </c>
      <c r="K45" s="88" t="e">
        <f>(FEcalc!K212-FEcalc!K213)/FEcalc!K212</f>
        <v>#DIV/0!</v>
      </c>
      <c r="L45" s="88" t="e">
        <f>(FEcalc!L212-FEcalc!L213)/FEcalc!L212</f>
        <v>#DIV/0!</v>
      </c>
      <c r="M45" s="88" t="e">
        <f>(FEcalc!M212-FEcalc!M213)/FEcalc!M212</f>
        <v>#DIV/0!</v>
      </c>
      <c r="N45" s="88" t="e">
        <f>(FEcalc!N212-FEcalc!N213)/FEcalc!N212</f>
        <v>#DIV/0!</v>
      </c>
    </row>
    <row r="46" spans="2:14" x14ac:dyDescent="0.15">
      <c r="B46" s="87" t="str">
        <f>FEcalc!B215</f>
        <v>80_Run14</v>
      </c>
      <c r="C46" s="87">
        <f>FEcalc!C215</f>
        <v>0</v>
      </c>
      <c r="D46" s="87">
        <f>FEcalc!D215</f>
        <v>0</v>
      </c>
      <c r="E46" s="88" t="e">
        <f>(FEcalc!E214-FEcalc!E215)/FEcalc!E214</f>
        <v>#DIV/0!</v>
      </c>
      <c r="F46" s="88" t="e">
        <f>(FEcalc!F214-FEcalc!F215)/FEcalc!F214</f>
        <v>#DIV/0!</v>
      </c>
      <c r="G46" s="88" t="e">
        <f>(FEcalc!G214-FEcalc!G215)/FEcalc!G214</f>
        <v>#DIV/0!</v>
      </c>
      <c r="H46" s="88" t="e">
        <f>(FEcalc!H214-FEcalc!H215)/FEcalc!H214</f>
        <v>#DIV/0!</v>
      </c>
      <c r="I46" s="88" t="e">
        <f>(FEcalc!I214-FEcalc!I215)/FEcalc!I214</f>
        <v>#DIV/0!</v>
      </c>
      <c r="J46" s="88" t="e">
        <f>(FEcalc!J214-FEcalc!J215)/FEcalc!J214</f>
        <v>#DIV/0!</v>
      </c>
      <c r="K46" s="88" t="e">
        <f>(FEcalc!K214-FEcalc!K215)/FEcalc!K214</f>
        <v>#DIV/0!</v>
      </c>
      <c r="L46" s="88" t="e">
        <f>(FEcalc!L214-FEcalc!L215)/FEcalc!L214</f>
        <v>#DIV/0!</v>
      </c>
      <c r="M46" s="88" t="e">
        <f>(FEcalc!M214-FEcalc!M215)/FEcalc!M214</f>
        <v>#DIV/0!</v>
      </c>
      <c r="N46" s="88" t="e">
        <f>(FEcalc!N214-FEcalc!N215)/FEcalc!N214</f>
        <v>#DIV/0!</v>
      </c>
    </row>
    <row r="47" spans="2:14" x14ac:dyDescent="0.15">
      <c r="B47" s="87" t="str">
        <f>FEcalc!B217</f>
        <v>80_Run16</v>
      </c>
      <c r="C47" s="87">
        <f>FEcalc!C217</f>
        <v>0</v>
      </c>
      <c r="D47" s="87">
        <f>FEcalc!D217</f>
        <v>0</v>
      </c>
      <c r="E47" s="88" t="e">
        <f>(FEcalc!E216-FEcalc!E217)/FEcalc!E216</f>
        <v>#DIV/0!</v>
      </c>
      <c r="F47" s="88" t="e">
        <f>(FEcalc!F216-FEcalc!F217)/FEcalc!F216</f>
        <v>#DIV/0!</v>
      </c>
      <c r="G47" s="88" t="e">
        <f>(FEcalc!G216-FEcalc!G217)/FEcalc!G216</f>
        <v>#DIV/0!</v>
      </c>
      <c r="H47" s="88" t="e">
        <f>(FEcalc!H216-FEcalc!H217)/FEcalc!H216</f>
        <v>#DIV/0!</v>
      </c>
      <c r="I47" s="88" t="e">
        <f>(FEcalc!I216-FEcalc!I217)/FEcalc!I216</f>
        <v>#DIV/0!</v>
      </c>
      <c r="J47" s="88" t="e">
        <f>(FEcalc!J216-FEcalc!J217)/FEcalc!J216</f>
        <v>#DIV/0!</v>
      </c>
      <c r="K47" s="88" t="e">
        <f>(FEcalc!K216-FEcalc!K217)/FEcalc!K216</f>
        <v>#DIV/0!</v>
      </c>
      <c r="L47" s="88" t="e">
        <f>(FEcalc!L216-FEcalc!L217)/FEcalc!L216</f>
        <v>#DIV/0!</v>
      </c>
      <c r="M47" s="88" t="e">
        <f>(FEcalc!M216-FEcalc!M217)/FEcalc!M216</f>
        <v>#DIV/0!</v>
      </c>
      <c r="N47" s="88" t="e">
        <f>(FEcalc!N216-FEcalc!N217)/FEcalc!N216</f>
        <v>#DIV/0!</v>
      </c>
    </row>
    <row r="48" spans="2:14" x14ac:dyDescent="0.15">
      <c r="B48" s="87" t="str">
        <f>FEcalc!B219</f>
        <v>80_Run18</v>
      </c>
      <c r="C48" s="87">
        <f>FEcalc!C219</f>
        <v>0</v>
      </c>
      <c r="D48" s="87">
        <f>FEcalc!D219</f>
        <v>0</v>
      </c>
      <c r="E48" s="88" t="e">
        <f>(FEcalc!E218-FEcalc!E219)/FEcalc!E218</f>
        <v>#DIV/0!</v>
      </c>
      <c r="F48" s="88" t="e">
        <f>(FEcalc!F218-FEcalc!F219)/FEcalc!F218</f>
        <v>#DIV/0!</v>
      </c>
      <c r="G48" s="88" t="e">
        <f>(FEcalc!G218-FEcalc!G219)/FEcalc!G218</f>
        <v>#DIV/0!</v>
      </c>
      <c r="H48" s="88" t="e">
        <f>(FEcalc!H218-FEcalc!H219)/FEcalc!H218</f>
        <v>#DIV/0!</v>
      </c>
      <c r="I48" s="88" t="e">
        <f>(FEcalc!I218-FEcalc!I219)/FEcalc!I218</f>
        <v>#DIV/0!</v>
      </c>
      <c r="J48" s="88" t="e">
        <f>(FEcalc!J218-FEcalc!J219)/FEcalc!J218</f>
        <v>#DIV/0!</v>
      </c>
      <c r="K48" s="88" t="e">
        <f>(FEcalc!K218-FEcalc!K219)/FEcalc!K218</f>
        <v>#DIV/0!</v>
      </c>
      <c r="L48" s="88" t="e">
        <f>(FEcalc!L218-FEcalc!L219)/FEcalc!L218</f>
        <v>#DIV/0!</v>
      </c>
      <c r="M48" s="88" t="e">
        <f>(FEcalc!M218-FEcalc!M219)/FEcalc!M218</f>
        <v>#DIV/0!</v>
      </c>
      <c r="N48" s="88" t="e">
        <f>(FEcalc!N218-FEcalc!N219)/FEcalc!N218</f>
        <v>#DIV/0!</v>
      </c>
    </row>
    <row r="49" spans="2:14" x14ac:dyDescent="0.15">
      <c r="B49" s="87" t="str">
        <f>FEcalc!B221</f>
        <v>80_Run20</v>
      </c>
      <c r="C49" s="87">
        <f>FEcalc!C221</f>
        <v>0</v>
      </c>
      <c r="D49" s="87">
        <f>FEcalc!D221</f>
        <v>0</v>
      </c>
      <c r="E49" s="88" t="e">
        <f>(FEcalc!E220-FEcalc!E221)/FEcalc!E220</f>
        <v>#DIV/0!</v>
      </c>
      <c r="F49" s="88" t="e">
        <f>(FEcalc!F220-FEcalc!F221)/FEcalc!F220</f>
        <v>#DIV/0!</v>
      </c>
      <c r="G49" s="88" t="e">
        <f>(FEcalc!G220-FEcalc!G221)/FEcalc!G220</f>
        <v>#DIV/0!</v>
      </c>
      <c r="H49" s="88" t="e">
        <f>(FEcalc!H220-FEcalc!H221)/FEcalc!H220</f>
        <v>#DIV/0!</v>
      </c>
      <c r="I49" s="88" t="e">
        <f>(FEcalc!I220-FEcalc!I221)/FEcalc!I220</f>
        <v>#DIV/0!</v>
      </c>
      <c r="J49" s="88" t="e">
        <f>(FEcalc!J220-FEcalc!J221)/FEcalc!J220</f>
        <v>#DIV/0!</v>
      </c>
      <c r="K49" s="88" t="e">
        <f>(FEcalc!K220-FEcalc!K221)/FEcalc!K220</f>
        <v>#DIV/0!</v>
      </c>
      <c r="L49" s="88" t="e">
        <f>(FEcalc!L220-FEcalc!L221)/FEcalc!L220</f>
        <v>#DIV/0!</v>
      </c>
      <c r="M49" s="88" t="e">
        <f>(FEcalc!M220-FEcalc!M221)/FEcalc!M220</f>
        <v>#DIV/0!</v>
      </c>
      <c r="N49" s="88" t="e">
        <f>(FEcalc!N220-FEcalc!N221)/FEcalc!N220</f>
        <v>#DIV/0!</v>
      </c>
    </row>
    <row r="50" spans="2:14" x14ac:dyDescent="0.15">
      <c r="B50" s="87" t="str">
        <f>FEcalc!B223</f>
        <v>80_Run22</v>
      </c>
      <c r="C50" s="87">
        <f>FEcalc!C223</f>
        <v>0</v>
      </c>
      <c r="D50" s="87">
        <f>FEcalc!D223</f>
        <v>0</v>
      </c>
      <c r="E50" s="88" t="e">
        <f>(FEcalc!E222-FEcalc!E223)/FEcalc!E222</f>
        <v>#DIV/0!</v>
      </c>
      <c r="F50" s="88" t="e">
        <f>(FEcalc!F222-FEcalc!F223)/FEcalc!F222</f>
        <v>#DIV/0!</v>
      </c>
      <c r="G50" s="88" t="e">
        <f>(FEcalc!G222-FEcalc!G223)/FEcalc!G222</f>
        <v>#DIV/0!</v>
      </c>
      <c r="H50" s="88" t="e">
        <f>(FEcalc!H222-FEcalc!H223)/FEcalc!H222</f>
        <v>#DIV/0!</v>
      </c>
      <c r="I50" s="88" t="e">
        <f>(FEcalc!I222-FEcalc!I223)/FEcalc!I222</f>
        <v>#DIV/0!</v>
      </c>
      <c r="J50" s="88" t="e">
        <f>(FEcalc!J222-FEcalc!J223)/FEcalc!J222</f>
        <v>#DIV/0!</v>
      </c>
      <c r="K50" s="88" t="e">
        <f>(FEcalc!K222-FEcalc!K223)/FEcalc!K222</f>
        <v>#DIV/0!</v>
      </c>
      <c r="L50" s="88" t="e">
        <f>(FEcalc!L222-FEcalc!L223)/FEcalc!L222</f>
        <v>#DIV/0!</v>
      </c>
      <c r="M50" s="88" t="e">
        <f>(FEcalc!M222-FEcalc!M223)/FEcalc!M222</f>
        <v>#DIV/0!</v>
      </c>
      <c r="N50" s="88" t="e">
        <f>(FEcalc!N222-FEcalc!N223)/FEcalc!N222</f>
        <v>#DIV/0!</v>
      </c>
    </row>
    <row r="51" spans="2:14" x14ac:dyDescent="0.15">
      <c r="B51" s="87" t="str">
        <f>FEcalc!B225</f>
        <v>80_Run24</v>
      </c>
      <c r="C51" s="87">
        <f>FEcalc!C225</f>
        <v>0</v>
      </c>
      <c r="D51" s="87">
        <f>FEcalc!D225</f>
        <v>0</v>
      </c>
      <c r="E51" s="88" t="e">
        <f>(FEcalc!E224-FEcalc!E225)/FEcalc!E224</f>
        <v>#DIV/0!</v>
      </c>
      <c r="F51" s="88" t="e">
        <f>(FEcalc!F224-FEcalc!F225)/FEcalc!F224</f>
        <v>#DIV/0!</v>
      </c>
      <c r="G51" s="88" t="e">
        <f>(FEcalc!G224-FEcalc!G225)/FEcalc!G224</f>
        <v>#DIV/0!</v>
      </c>
      <c r="H51" s="88" t="e">
        <f>(FEcalc!H224-FEcalc!H225)/FEcalc!H224</f>
        <v>#DIV/0!</v>
      </c>
      <c r="I51" s="88" t="e">
        <f>(FEcalc!I224-FEcalc!I225)/FEcalc!I224</f>
        <v>#DIV/0!</v>
      </c>
      <c r="J51" s="88" t="e">
        <f>(FEcalc!J224-FEcalc!J225)/FEcalc!J224</f>
        <v>#DIV/0!</v>
      </c>
      <c r="K51" s="88" t="e">
        <f>(FEcalc!K224-FEcalc!K225)/FEcalc!K224</f>
        <v>#DIV/0!</v>
      </c>
      <c r="L51" s="88" t="e">
        <f>(FEcalc!L224-FEcalc!L225)/FEcalc!L224</f>
        <v>#DIV/0!</v>
      </c>
      <c r="M51" s="88" t="e">
        <f>(FEcalc!M224-FEcalc!M225)/FEcalc!M224</f>
        <v>#DIV/0!</v>
      </c>
      <c r="N51" s="88" t="e">
        <f>(FEcalc!N224-FEcalc!N225)/FEcalc!N224</f>
        <v>#DIV/0!</v>
      </c>
    </row>
    <row r="52" spans="2:14" x14ac:dyDescent="0.15">
      <c r="B52" s="87" t="str">
        <f>FEcalc!B227</f>
        <v>80_Run26</v>
      </c>
      <c r="C52" s="87">
        <f>FEcalc!C227</f>
        <v>0</v>
      </c>
      <c r="D52" s="87">
        <f>FEcalc!D227</f>
        <v>0</v>
      </c>
      <c r="E52" s="88" t="e">
        <f>(FEcalc!E226-FEcalc!E227)/FEcalc!E226</f>
        <v>#DIV/0!</v>
      </c>
      <c r="F52" s="88" t="e">
        <f>(FEcalc!F226-FEcalc!F227)/FEcalc!F226</f>
        <v>#DIV/0!</v>
      </c>
      <c r="G52" s="88" t="e">
        <f>(FEcalc!G226-FEcalc!G227)/FEcalc!G226</f>
        <v>#DIV/0!</v>
      </c>
      <c r="H52" s="88" t="e">
        <f>(FEcalc!H226-FEcalc!H227)/FEcalc!H226</f>
        <v>#DIV/0!</v>
      </c>
      <c r="I52" s="88" t="e">
        <f>(FEcalc!I226-FEcalc!I227)/FEcalc!I226</f>
        <v>#DIV/0!</v>
      </c>
      <c r="J52" s="88" t="e">
        <f>(FEcalc!J226-FEcalc!J227)/FEcalc!J226</f>
        <v>#DIV/0!</v>
      </c>
      <c r="K52" s="88" t="e">
        <f>(FEcalc!K226-FEcalc!K227)/FEcalc!K226</f>
        <v>#DIV/0!</v>
      </c>
      <c r="L52" s="88" t="e">
        <f>(FEcalc!L226-FEcalc!L227)/FEcalc!L226</f>
        <v>#DIV/0!</v>
      </c>
      <c r="M52" s="88" t="e">
        <f>(FEcalc!M226-FEcalc!M227)/FEcalc!M226</f>
        <v>#DIV/0!</v>
      </c>
      <c r="N52" s="88" t="e">
        <f>(FEcalc!N226-FEcalc!N227)/FEcalc!N226</f>
        <v>#DIV/0!</v>
      </c>
    </row>
    <row r="53" spans="2:14" x14ac:dyDescent="0.15">
      <c r="B53" s="87" t="str">
        <f>FEcalc!B229</f>
        <v>80_Run28</v>
      </c>
      <c r="C53" s="87">
        <f>FEcalc!C229</f>
        <v>0</v>
      </c>
      <c r="D53" s="87">
        <f>FEcalc!D229</f>
        <v>0</v>
      </c>
      <c r="E53" s="88" t="e">
        <f>(FEcalc!E228-FEcalc!E229)/FEcalc!E228</f>
        <v>#DIV/0!</v>
      </c>
      <c r="F53" s="88" t="e">
        <f>(FEcalc!F228-FEcalc!F229)/FEcalc!F228</f>
        <v>#DIV/0!</v>
      </c>
      <c r="G53" s="88" t="e">
        <f>(FEcalc!G228-FEcalc!G229)/FEcalc!G228</f>
        <v>#DIV/0!</v>
      </c>
      <c r="H53" s="88" t="e">
        <f>(FEcalc!H228-FEcalc!H229)/FEcalc!H228</f>
        <v>#DIV/0!</v>
      </c>
      <c r="I53" s="88" t="e">
        <f>(FEcalc!I228-FEcalc!I229)/FEcalc!I228</f>
        <v>#DIV/0!</v>
      </c>
      <c r="J53" s="88" t="e">
        <f>(FEcalc!J228-FEcalc!J229)/FEcalc!J228</f>
        <v>#DIV/0!</v>
      </c>
      <c r="K53" s="88" t="e">
        <f>(FEcalc!K228-FEcalc!K229)/FEcalc!K228</f>
        <v>#DIV/0!</v>
      </c>
      <c r="L53" s="88" t="e">
        <f>(FEcalc!L228-FEcalc!L229)/FEcalc!L228</f>
        <v>#DIV/0!</v>
      </c>
      <c r="M53" s="88" t="e">
        <f>(FEcalc!M228-FEcalc!M229)/FEcalc!M228</f>
        <v>#DIV/0!</v>
      </c>
      <c r="N53" s="88" t="e">
        <f>(FEcalc!N228-FEcalc!N229)/FEcalc!N228</f>
        <v>#DIV/0!</v>
      </c>
    </row>
    <row r="54" spans="2:14" x14ac:dyDescent="0.15">
      <c r="B54" s="87" t="str">
        <f>FEcalc!B231</f>
        <v>80_Run30</v>
      </c>
      <c r="C54" s="87">
        <f>FEcalc!C231</f>
        <v>0</v>
      </c>
      <c r="D54" s="87">
        <f>FEcalc!D231</f>
        <v>0</v>
      </c>
      <c r="E54" s="88" t="e">
        <f>(FEcalc!E230-FEcalc!E231)/FEcalc!E230</f>
        <v>#DIV/0!</v>
      </c>
      <c r="F54" s="88" t="e">
        <f>(FEcalc!F230-FEcalc!F231)/FEcalc!F230</f>
        <v>#DIV/0!</v>
      </c>
      <c r="G54" s="88" t="e">
        <f>(FEcalc!G230-FEcalc!G231)/FEcalc!G230</f>
        <v>#DIV/0!</v>
      </c>
      <c r="H54" s="88" t="e">
        <f>(FEcalc!H230-FEcalc!H231)/FEcalc!H230</f>
        <v>#DIV/0!</v>
      </c>
      <c r="I54" s="88" t="e">
        <f>(FEcalc!I230-FEcalc!I231)/FEcalc!I230</f>
        <v>#DIV/0!</v>
      </c>
      <c r="J54" s="88" t="e">
        <f>(FEcalc!J230-FEcalc!J231)/FEcalc!J230</f>
        <v>#DIV/0!</v>
      </c>
      <c r="K54" s="88" t="e">
        <f>(FEcalc!K230-FEcalc!K231)/FEcalc!K230</f>
        <v>#DIV/0!</v>
      </c>
      <c r="L54" s="88" t="e">
        <f>(FEcalc!L230-FEcalc!L231)/FEcalc!L230</f>
        <v>#DIV/0!</v>
      </c>
      <c r="M54" s="88" t="e">
        <f>(FEcalc!M230-FEcalc!M231)/FEcalc!M230</f>
        <v>#DIV/0!</v>
      </c>
      <c r="N54" s="88" t="e">
        <f>(FEcalc!N230-FEcalc!N231)/FEcalc!N230</f>
        <v>#DIV/0!</v>
      </c>
    </row>
    <row r="55" spans="2:14" x14ac:dyDescent="0.15">
      <c r="B55" s="87" t="str">
        <f>FEcalc!B233</f>
        <v>80_Run32</v>
      </c>
      <c r="C55" s="87">
        <f>FEcalc!C233</f>
        <v>0</v>
      </c>
      <c r="D55" s="87">
        <f>FEcalc!D233</f>
        <v>0</v>
      </c>
      <c r="E55" s="88" t="e">
        <f>(FEcalc!E232-FEcalc!E233)/FEcalc!E232</f>
        <v>#DIV/0!</v>
      </c>
      <c r="F55" s="88" t="e">
        <f>(FEcalc!F232-FEcalc!F233)/FEcalc!F232</f>
        <v>#DIV/0!</v>
      </c>
      <c r="G55" s="88" t="e">
        <f>(FEcalc!G232-FEcalc!G233)/FEcalc!G232</f>
        <v>#DIV/0!</v>
      </c>
      <c r="H55" s="88" t="e">
        <f>(FEcalc!H232-FEcalc!H233)/FEcalc!H232</f>
        <v>#DIV/0!</v>
      </c>
      <c r="I55" s="88" t="e">
        <f>(FEcalc!I232-FEcalc!I233)/FEcalc!I232</f>
        <v>#DIV/0!</v>
      </c>
      <c r="J55" s="88" t="e">
        <f>(FEcalc!J232-FEcalc!J233)/FEcalc!J232</f>
        <v>#DIV/0!</v>
      </c>
      <c r="K55" s="88" t="e">
        <f>(FEcalc!K232-FEcalc!K233)/FEcalc!K232</f>
        <v>#DIV/0!</v>
      </c>
      <c r="L55" s="88" t="e">
        <f>(FEcalc!L232-FEcalc!L233)/FEcalc!L232</f>
        <v>#DIV/0!</v>
      </c>
      <c r="M55" s="88" t="e">
        <f>(FEcalc!M232-FEcalc!M233)/FEcalc!M232</f>
        <v>#DIV/0!</v>
      </c>
      <c r="N55" s="88" t="e">
        <f>(FEcalc!N232-FEcalc!N233)/FEcalc!N232</f>
        <v>#DIV/0!</v>
      </c>
    </row>
    <row r="56" spans="2:14" x14ac:dyDescent="0.15">
      <c r="B56" s="87" t="str">
        <f>FEcalc!B235</f>
        <v>80_Run34</v>
      </c>
      <c r="C56" s="87">
        <f>FEcalc!C235</f>
        <v>0</v>
      </c>
      <c r="D56" s="87">
        <f>FEcalc!D235</f>
        <v>0</v>
      </c>
      <c r="E56" s="88" t="e">
        <f>(FEcalc!E234-FEcalc!E235)/FEcalc!E234</f>
        <v>#DIV/0!</v>
      </c>
      <c r="F56" s="88" t="e">
        <f>(FEcalc!F234-FEcalc!F235)/FEcalc!F234</f>
        <v>#DIV/0!</v>
      </c>
      <c r="G56" s="88" t="e">
        <f>(FEcalc!G234-FEcalc!G235)/FEcalc!G234</f>
        <v>#DIV/0!</v>
      </c>
      <c r="H56" s="88" t="e">
        <f>(FEcalc!H234-FEcalc!H235)/FEcalc!H234</f>
        <v>#DIV/0!</v>
      </c>
      <c r="I56" s="88" t="e">
        <f>(FEcalc!I234-FEcalc!I235)/FEcalc!I234</f>
        <v>#DIV/0!</v>
      </c>
      <c r="J56" s="88" t="e">
        <f>(FEcalc!J234-FEcalc!J235)/FEcalc!J234</f>
        <v>#DIV/0!</v>
      </c>
      <c r="K56" s="88" t="e">
        <f>(FEcalc!K234-FEcalc!K235)/FEcalc!K234</f>
        <v>#DIV/0!</v>
      </c>
      <c r="L56" s="88" t="e">
        <f>(FEcalc!L234-FEcalc!L235)/FEcalc!L234</f>
        <v>#DIV/0!</v>
      </c>
      <c r="M56" s="88" t="e">
        <f>(FEcalc!M234-FEcalc!M235)/FEcalc!M234</f>
        <v>#DIV/0!</v>
      </c>
      <c r="N56" s="88" t="e">
        <f>(FEcalc!N234-FEcalc!N235)/FEcalc!N234</f>
        <v>#DIV/0!</v>
      </c>
    </row>
    <row r="57" spans="2:14" x14ac:dyDescent="0.15">
      <c r="B57" s="87" t="str">
        <f>FEcalc!B237</f>
        <v>80_Run36</v>
      </c>
      <c r="C57" s="87">
        <f>FEcalc!C237</f>
        <v>0</v>
      </c>
      <c r="D57" s="87">
        <f>FEcalc!D237</f>
        <v>0</v>
      </c>
      <c r="E57" s="88" t="e">
        <f>(FEcalc!E236-FEcalc!E237)/FEcalc!E236</f>
        <v>#DIV/0!</v>
      </c>
      <c r="F57" s="88" t="e">
        <f>(FEcalc!F236-FEcalc!F237)/FEcalc!F236</f>
        <v>#DIV/0!</v>
      </c>
      <c r="G57" s="88" t="e">
        <f>(FEcalc!G236-FEcalc!G237)/FEcalc!G236</f>
        <v>#DIV/0!</v>
      </c>
      <c r="H57" s="88" t="e">
        <f>(FEcalc!H236-FEcalc!H237)/FEcalc!H236</f>
        <v>#DIV/0!</v>
      </c>
      <c r="I57" s="88" t="e">
        <f>(FEcalc!I236-FEcalc!I237)/FEcalc!I236</f>
        <v>#DIV/0!</v>
      </c>
      <c r="J57" s="88" t="e">
        <f>(FEcalc!J236-FEcalc!J237)/FEcalc!J236</f>
        <v>#DIV/0!</v>
      </c>
      <c r="K57" s="88" t="e">
        <f>(FEcalc!K236-FEcalc!K237)/FEcalc!K236</f>
        <v>#DIV/0!</v>
      </c>
      <c r="L57" s="88" t="e">
        <f>(FEcalc!L236-FEcalc!L237)/FEcalc!L236</f>
        <v>#DIV/0!</v>
      </c>
      <c r="M57" s="88" t="e">
        <f>(FEcalc!M236-FEcalc!M237)/FEcalc!M236</f>
        <v>#DIV/0!</v>
      </c>
      <c r="N57" s="88" t="e">
        <f>(FEcalc!N236-FEcalc!N237)/FEcalc!N236</f>
        <v>#DIV/0!</v>
      </c>
    </row>
    <row r="58" spans="2:14" x14ac:dyDescent="0.15">
      <c r="B58" s="87" t="str">
        <f>FEcalc!B239</f>
        <v>80_Run38</v>
      </c>
      <c r="C58" s="87">
        <f>FEcalc!C239</f>
        <v>0</v>
      </c>
      <c r="D58" s="87">
        <f>FEcalc!D239</f>
        <v>0</v>
      </c>
      <c r="E58" s="88" t="e">
        <f>(FEcalc!E238-FEcalc!E239)/FEcalc!E238</f>
        <v>#DIV/0!</v>
      </c>
      <c r="F58" s="88" t="e">
        <f>(FEcalc!F238-FEcalc!F239)/FEcalc!F238</f>
        <v>#DIV/0!</v>
      </c>
      <c r="G58" s="88" t="e">
        <f>(FEcalc!G238-FEcalc!G239)/FEcalc!G238</f>
        <v>#DIV/0!</v>
      </c>
      <c r="H58" s="88" t="e">
        <f>(FEcalc!H238-FEcalc!H239)/FEcalc!H238</f>
        <v>#DIV/0!</v>
      </c>
      <c r="I58" s="88" t="e">
        <f>(FEcalc!I238-FEcalc!I239)/FEcalc!I238</f>
        <v>#DIV/0!</v>
      </c>
      <c r="J58" s="88" t="e">
        <f>(FEcalc!J238-FEcalc!J239)/FEcalc!J238</f>
        <v>#DIV/0!</v>
      </c>
      <c r="K58" s="88" t="e">
        <f>(FEcalc!K238-FEcalc!K239)/FEcalc!K238</f>
        <v>#DIV/0!</v>
      </c>
      <c r="L58" s="88" t="e">
        <f>(FEcalc!L238-FEcalc!L239)/FEcalc!L238</f>
        <v>#DIV/0!</v>
      </c>
      <c r="M58" s="88" t="e">
        <f>(FEcalc!M238-FEcalc!M239)/FEcalc!M238</f>
        <v>#DIV/0!</v>
      </c>
      <c r="N58" s="88" t="e">
        <f>(FEcalc!N238-FEcalc!N239)/FEcalc!N238</f>
        <v>#DIV/0!</v>
      </c>
    </row>
    <row r="59" spans="2:14" x14ac:dyDescent="0.15">
      <c r="B59" s="87" t="str">
        <f>FEcalc!B241</f>
        <v>80_Run40</v>
      </c>
      <c r="C59" s="87">
        <f>FEcalc!C241</f>
        <v>0</v>
      </c>
      <c r="D59" s="87">
        <f>FEcalc!D241</f>
        <v>0</v>
      </c>
      <c r="E59" s="88" t="e">
        <f>(FEcalc!E240-FEcalc!E241)/FEcalc!E240</f>
        <v>#DIV/0!</v>
      </c>
      <c r="F59" s="88" t="e">
        <f>(FEcalc!F240-FEcalc!F241)/FEcalc!F240</f>
        <v>#DIV/0!</v>
      </c>
      <c r="G59" s="88" t="e">
        <f>(FEcalc!G240-FEcalc!G241)/FEcalc!G240</f>
        <v>#DIV/0!</v>
      </c>
      <c r="H59" s="88" t="e">
        <f>(FEcalc!H240-FEcalc!H241)/FEcalc!H240</f>
        <v>#DIV/0!</v>
      </c>
      <c r="I59" s="88" t="e">
        <f>(FEcalc!I240-FEcalc!I241)/FEcalc!I240</f>
        <v>#DIV/0!</v>
      </c>
      <c r="J59" s="88" t="e">
        <f>(FEcalc!J240-FEcalc!J241)/FEcalc!J240</f>
        <v>#DIV/0!</v>
      </c>
      <c r="K59" s="88" t="e">
        <f>(FEcalc!K240-FEcalc!K241)/FEcalc!K240</f>
        <v>#DIV/0!</v>
      </c>
      <c r="L59" s="88" t="e">
        <f>(FEcalc!L240-FEcalc!L241)/FEcalc!L240</f>
        <v>#DIV/0!</v>
      </c>
      <c r="M59" s="88" t="e">
        <f>(FEcalc!M240-FEcalc!M241)/FEcalc!M240</f>
        <v>#DIV/0!</v>
      </c>
      <c r="N59" s="88" t="e">
        <f>(FEcalc!N240-FEcalc!N241)/FEcalc!N240</f>
        <v>#DIV/0!</v>
      </c>
    </row>
    <row r="60" spans="2:14" x14ac:dyDescent="0.15">
      <c r="B60" s="87" t="str">
        <f>FEcalc!B243</f>
        <v>80_Run42</v>
      </c>
      <c r="C60" s="87">
        <f>FEcalc!C243</f>
        <v>0</v>
      </c>
      <c r="D60" s="87">
        <f>FEcalc!D243</f>
        <v>0</v>
      </c>
      <c r="E60" s="88" t="e">
        <f>(FEcalc!E242-FEcalc!E243)/FEcalc!E242</f>
        <v>#DIV/0!</v>
      </c>
      <c r="F60" s="88" t="e">
        <f>(FEcalc!F242-FEcalc!F243)/FEcalc!F242</f>
        <v>#DIV/0!</v>
      </c>
      <c r="G60" s="88" t="e">
        <f>(FEcalc!G242-FEcalc!G243)/FEcalc!G242</f>
        <v>#DIV/0!</v>
      </c>
      <c r="H60" s="88" t="e">
        <f>(FEcalc!H242-FEcalc!H243)/FEcalc!H242</f>
        <v>#DIV/0!</v>
      </c>
      <c r="I60" s="88" t="e">
        <f>(FEcalc!I242-FEcalc!I243)/FEcalc!I242</f>
        <v>#DIV/0!</v>
      </c>
      <c r="J60" s="88" t="e">
        <f>(FEcalc!J242-FEcalc!J243)/FEcalc!J242</f>
        <v>#DIV/0!</v>
      </c>
      <c r="K60" s="88" t="e">
        <f>(FEcalc!K242-FEcalc!K243)/FEcalc!K242</f>
        <v>#DIV/0!</v>
      </c>
      <c r="L60" s="88" t="e">
        <f>(FEcalc!L242-FEcalc!L243)/FEcalc!L242</f>
        <v>#DIV/0!</v>
      </c>
      <c r="M60" s="88" t="e">
        <f>(FEcalc!M242-FEcalc!M243)/FEcalc!M242</f>
        <v>#DIV/0!</v>
      </c>
      <c r="N60" s="88" t="e">
        <f>(FEcalc!N242-FEcalc!N243)/FEcalc!N242</f>
        <v>#DIV/0!</v>
      </c>
    </row>
    <row r="61" spans="2:14" x14ac:dyDescent="0.15">
      <c r="B61" s="87" t="str">
        <f>FEcalc!B245</f>
        <v>80_Run44</v>
      </c>
      <c r="C61" s="87">
        <f>FEcalc!C245</f>
        <v>0</v>
      </c>
      <c r="D61" s="87">
        <f>FEcalc!D245</f>
        <v>0</v>
      </c>
      <c r="E61" s="88" t="e">
        <f>(FEcalc!E244-FEcalc!E245)/FEcalc!E244</f>
        <v>#DIV/0!</v>
      </c>
      <c r="F61" s="88" t="e">
        <f>(FEcalc!F244-FEcalc!F245)/FEcalc!F244</f>
        <v>#DIV/0!</v>
      </c>
      <c r="G61" s="88" t="e">
        <f>(FEcalc!G244-FEcalc!G245)/FEcalc!G244</f>
        <v>#DIV/0!</v>
      </c>
      <c r="H61" s="88" t="e">
        <f>(FEcalc!H244-FEcalc!H245)/FEcalc!H244</f>
        <v>#DIV/0!</v>
      </c>
      <c r="I61" s="88" t="e">
        <f>(FEcalc!I244-FEcalc!I245)/FEcalc!I244</f>
        <v>#DIV/0!</v>
      </c>
      <c r="J61" s="88" t="e">
        <f>(FEcalc!J244-FEcalc!J245)/FEcalc!J244</f>
        <v>#DIV/0!</v>
      </c>
      <c r="K61" s="88" t="e">
        <f>(FEcalc!K244-FEcalc!K245)/FEcalc!K244</f>
        <v>#DIV/0!</v>
      </c>
      <c r="L61" s="88" t="e">
        <f>(FEcalc!L244-FEcalc!L245)/FEcalc!L244</f>
        <v>#DIV/0!</v>
      </c>
      <c r="M61" s="88" t="e">
        <f>(FEcalc!M244-FEcalc!M245)/FEcalc!M244</f>
        <v>#DIV/0!</v>
      </c>
      <c r="N61" s="88" t="e">
        <f>(FEcalc!N244-FEcalc!N245)/FEcalc!N244</f>
        <v>#DIV/0!</v>
      </c>
    </row>
    <row r="62" spans="2:14" x14ac:dyDescent="0.15">
      <c r="B62" s="87" t="str">
        <f>FEcalc!B247</f>
        <v>80_Run46</v>
      </c>
      <c r="C62" s="87">
        <f>FEcalc!C247</f>
        <v>0</v>
      </c>
      <c r="D62" s="87">
        <f>FEcalc!D247</f>
        <v>0</v>
      </c>
      <c r="E62" s="88" t="e">
        <f>(FEcalc!E246-FEcalc!E247)/FEcalc!E246</f>
        <v>#DIV/0!</v>
      </c>
      <c r="F62" s="88" t="e">
        <f>(FEcalc!F246-FEcalc!F247)/FEcalc!F246</f>
        <v>#DIV/0!</v>
      </c>
      <c r="G62" s="88" t="e">
        <f>(FEcalc!G246-FEcalc!G247)/FEcalc!G246</f>
        <v>#DIV/0!</v>
      </c>
      <c r="H62" s="88" t="e">
        <f>(FEcalc!H246-FEcalc!H247)/FEcalc!H246</f>
        <v>#DIV/0!</v>
      </c>
      <c r="I62" s="88" t="e">
        <f>(FEcalc!I246-FEcalc!I247)/FEcalc!I246</f>
        <v>#DIV/0!</v>
      </c>
      <c r="J62" s="88" t="e">
        <f>(FEcalc!J246-FEcalc!J247)/FEcalc!J246</f>
        <v>#DIV/0!</v>
      </c>
      <c r="K62" s="88" t="e">
        <f>(FEcalc!K246-FEcalc!K247)/FEcalc!K246</f>
        <v>#DIV/0!</v>
      </c>
      <c r="L62" s="88" t="e">
        <f>(FEcalc!L246-FEcalc!L247)/FEcalc!L246</f>
        <v>#DIV/0!</v>
      </c>
      <c r="M62" s="88" t="e">
        <f>(FEcalc!M246-FEcalc!M247)/FEcalc!M246</f>
        <v>#DIV/0!</v>
      </c>
      <c r="N62" s="88" t="e">
        <f>(FEcalc!N246-FEcalc!N247)/FEcalc!N246</f>
        <v>#DIV/0!</v>
      </c>
    </row>
    <row r="63" spans="2:14" x14ac:dyDescent="0.15">
      <c r="B63" s="87" t="str">
        <f>FEcalc!B249</f>
        <v>80_Run48</v>
      </c>
      <c r="C63" s="87">
        <f>FEcalc!C249</f>
        <v>0</v>
      </c>
      <c r="D63" s="87">
        <f>FEcalc!D249</f>
        <v>0</v>
      </c>
      <c r="E63" s="88" t="e">
        <f>(FEcalc!E248-FEcalc!E249)/FEcalc!E248</f>
        <v>#DIV/0!</v>
      </c>
      <c r="F63" s="88" t="e">
        <f>(FEcalc!F248-FEcalc!F249)/FEcalc!F248</f>
        <v>#DIV/0!</v>
      </c>
      <c r="G63" s="88" t="e">
        <f>(FEcalc!G248-FEcalc!G249)/FEcalc!G248</f>
        <v>#DIV/0!</v>
      </c>
      <c r="H63" s="88" t="e">
        <f>(FEcalc!H248-FEcalc!H249)/FEcalc!H248</f>
        <v>#DIV/0!</v>
      </c>
      <c r="I63" s="88" t="e">
        <f>(FEcalc!I248-FEcalc!I249)/FEcalc!I248</f>
        <v>#DIV/0!</v>
      </c>
      <c r="J63" s="88" t="e">
        <f>(FEcalc!J248-FEcalc!J249)/FEcalc!J248</f>
        <v>#DIV/0!</v>
      </c>
      <c r="K63" s="88" t="e">
        <f>(FEcalc!K248-FEcalc!K249)/FEcalc!K248</f>
        <v>#DIV/0!</v>
      </c>
      <c r="L63" s="88" t="e">
        <f>(FEcalc!L248-FEcalc!L249)/FEcalc!L248</f>
        <v>#DIV/0!</v>
      </c>
      <c r="M63" s="88" t="e">
        <f>(FEcalc!M248-FEcalc!M249)/FEcalc!M248</f>
        <v>#DIV/0!</v>
      </c>
      <c r="N63" s="88" t="e">
        <f>(FEcalc!N248-FEcalc!N249)/FEcalc!N248</f>
        <v>#DIV/0!</v>
      </c>
    </row>
    <row r="64" spans="2:14" x14ac:dyDescent="0.15">
      <c r="B64" s="87" t="str">
        <f>FEcalc!B251</f>
        <v>80_Run50</v>
      </c>
      <c r="C64" s="87">
        <f>FEcalc!C251</f>
        <v>0</v>
      </c>
      <c r="D64" s="87">
        <f>FEcalc!D251</f>
        <v>0</v>
      </c>
      <c r="E64" s="88" t="e">
        <f>(FEcalc!E250-FEcalc!E251)/FEcalc!E250</f>
        <v>#DIV/0!</v>
      </c>
      <c r="F64" s="88" t="e">
        <f>(FEcalc!F250-FEcalc!F251)/FEcalc!F250</f>
        <v>#DIV/0!</v>
      </c>
      <c r="G64" s="88" t="e">
        <f>(FEcalc!G250-FEcalc!G251)/FEcalc!G250</f>
        <v>#DIV/0!</v>
      </c>
      <c r="H64" s="88" t="e">
        <f>(FEcalc!H250-FEcalc!H251)/FEcalc!H250</f>
        <v>#DIV/0!</v>
      </c>
      <c r="I64" s="88" t="e">
        <f>(FEcalc!I250-FEcalc!I251)/FEcalc!I250</f>
        <v>#DIV/0!</v>
      </c>
      <c r="J64" s="88" t="e">
        <f>(FEcalc!J250-FEcalc!J251)/FEcalc!J250</f>
        <v>#DIV/0!</v>
      </c>
      <c r="K64" s="88" t="e">
        <f>(FEcalc!K250-FEcalc!K251)/FEcalc!K250</f>
        <v>#DIV/0!</v>
      </c>
      <c r="L64" s="88" t="e">
        <f>(FEcalc!L250-FEcalc!L251)/FEcalc!L250</f>
        <v>#DIV/0!</v>
      </c>
      <c r="M64" s="88" t="e">
        <f>(FEcalc!M250-FEcalc!M251)/FEcalc!M250</f>
        <v>#DIV/0!</v>
      </c>
      <c r="N64" s="88" t="e">
        <f>(FEcalc!N250-FEcalc!N251)/FEcalc!N250</f>
        <v>#DIV/0!</v>
      </c>
    </row>
    <row r="65" spans="2:14" x14ac:dyDescent="0.15">
      <c r="B65" s="87" t="str">
        <f>FEcalc!B253</f>
        <v>80_Run52</v>
      </c>
      <c r="C65" s="87">
        <f>FEcalc!C253</f>
        <v>0</v>
      </c>
      <c r="D65" s="87">
        <f>FEcalc!D253</f>
        <v>0</v>
      </c>
      <c r="E65" s="88" t="e">
        <f>(FEcalc!E252-FEcalc!E253)/FEcalc!E252</f>
        <v>#DIV/0!</v>
      </c>
      <c r="F65" s="88" t="e">
        <f>(FEcalc!F252-FEcalc!F253)/FEcalc!F252</f>
        <v>#DIV/0!</v>
      </c>
      <c r="G65" s="88" t="e">
        <f>(FEcalc!G252-FEcalc!G253)/FEcalc!G252</f>
        <v>#DIV/0!</v>
      </c>
      <c r="H65" s="88" t="e">
        <f>(FEcalc!H252-FEcalc!H253)/FEcalc!H252</f>
        <v>#DIV/0!</v>
      </c>
      <c r="I65" s="88" t="e">
        <f>(FEcalc!I252-FEcalc!I253)/FEcalc!I252</f>
        <v>#DIV/0!</v>
      </c>
      <c r="J65" s="88" t="e">
        <f>(FEcalc!J252-FEcalc!J253)/FEcalc!J252</f>
        <v>#DIV/0!</v>
      </c>
      <c r="K65" s="88" t="e">
        <f>(FEcalc!K252-FEcalc!K253)/FEcalc!K252</f>
        <v>#DIV/0!</v>
      </c>
      <c r="L65" s="88" t="e">
        <f>(FEcalc!L252-FEcalc!L253)/FEcalc!L252</f>
        <v>#DIV/0!</v>
      </c>
      <c r="M65" s="88" t="e">
        <f>(FEcalc!M252-FEcalc!M253)/FEcalc!M252</f>
        <v>#DIV/0!</v>
      </c>
      <c r="N65" s="88" t="e">
        <f>(FEcalc!N252-FEcalc!N253)/FEcalc!N252</f>
        <v>#DIV/0!</v>
      </c>
    </row>
    <row r="66" spans="2:14" x14ac:dyDescent="0.15">
      <c r="B66" s="87" t="str">
        <f>FEcalc!B255</f>
        <v>80_Run54</v>
      </c>
      <c r="C66" s="87">
        <f>FEcalc!C255</f>
        <v>0</v>
      </c>
      <c r="D66" s="87">
        <f>FEcalc!D255</f>
        <v>0</v>
      </c>
      <c r="E66" s="88" t="e">
        <f>(FEcalc!E254-FEcalc!E255)/FEcalc!E254</f>
        <v>#DIV/0!</v>
      </c>
      <c r="F66" s="88" t="e">
        <f>(FEcalc!F254-FEcalc!F255)/FEcalc!F254</f>
        <v>#DIV/0!</v>
      </c>
      <c r="G66" s="88" t="e">
        <f>(FEcalc!G254-FEcalc!G255)/FEcalc!G254</f>
        <v>#DIV/0!</v>
      </c>
      <c r="H66" s="88" t="e">
        <f>(FEcalc!H254-FEcalc!H255)/FEcalc!H254</f>
        <v>#DIV/0!</v>
      </c>
      <c r="I66" s="88" t="e">
        <f>(FEcalc!I254-FEcalc!I255)/FEcalc!I254</f>
        <v>#DIV/0!</v>
      </c>
      <c r="J66" s="88" t="e">
        <f>(FEcalc!J254-FEcalc!J255)/FEcalc!J254</f>
        <v>#DIV/0!</v>
      </c>
      <c r="K66" s="88" t="e">
        <f>(FEcalc!K254-FEcalc!K255)/FEcalc!K254</f>
        <v>#DIV/0!</v>
      </c>
      <c r="L66" s="88" t="e">
        <f>(FEcalc!L254-FEcalc!L255)/FEcalc!L254</f>
        <v>#DIV/0!</v>
      </c>
      <c r="M66" s="88" t="e">
        <f>(FEcalc!M254-FEcalc!M255)/FEcalc!M254</f>
        <v>#DIV/0!</v>
      </c>
      <c r="N66" s="88" t="e">
        <f>(FEcalc!N254-FEcalc!N255)/FEcalc!N254</f>
        <v>#DIV/0!</v>
      </c>
    </row>
    <row r="67" spans="2:14" x14ac:dyDescent="0.15">
      <c r="B67" s="87" t="str">
        <f>FEcalc!B257</f>
        <v>80_Run56</v>
      </c>
      <c r="C67" s="87">
        <f>FEcalc!C257</f>
        <v>0</v>
      </c>
      <c r="D67" s="87">
        <f>FEcalc!D257</f>
        <v>0</v>
      </c>
      <c r="E67" s="88" t="e">
        <f>(FEcalc!E256-FEcalc!E257)/FEcalc!E256</f>
        <v>#DIV/0!</v>
      </c>
      <c r="F67" s="88" t="e">
        <f>(FEcalc!F256-FEcalc!F257)/FEcalc!F256</f>
        <v>#DIV/0!</v>
      </c>
      <c r="G67" s="88" t="e">
        <f>(FEcalc!G256-FEcalc!G257)/FEcalc!G256</f>
        <v>#DIV/0!</v>
      </c>
      <c r="H67" s="88" t="e">
        <f>(FEcalc!H256-FEcalc!H257)/FEcalc!H256</f>
        <v>#DIV/0!</v>
      </c>
      <c r="I67" s="88" t="e">
        <f>(FEcalc!I256-FEcalc!I257)/FEcalc!I256</f>
        <v>#DIV/0!</v>
      </c>
      <c r="J67" s="88" t="e">
        <f>(FEcalc!J256-FEcalc!J257)/FEcalc!J256</f>
        <v>#DIV/0!</v>
      </c>
      <c r="K67" s="88" t="e">
        <f>(FEcalc!K256-FEcalc!K257)/FEcalc!K256</f>
        <v>#DIV/0!</v>
      </c>
      <c r="L67" s="88" t="e">
        <f>(FEcalc!L256-FEcalc!L257)/FEcalc!L256</f>
        <v>#DIV/0!</v>
      </c>
      <c r="M67" s="88" t="e">
        <f>(FEcalc!M256-FEcalc!M257)/FEcalc!M256</f>
        <v>#DIV/0!</v>
      </c>
      <c r="N67" s="88" t="e">
        <f>(FEcalc!N256-FEcalc!N257)/FEcalc!N256</f>
        <v>#DIV/0!</v>
      </c>
    </row>
    <row r="68" spans="2:14" x14ac:dyDescent="0.15">
      <c r="B68" s="87" t="str">
        <f>FEcalc!B259</f>
        <v>80_Run58</v>
      </c>
      <c r="C68" s="87">
        <f>FEcalc!C259</f>
        <v>0</v>
      </c>
      <c r="D68" s="87">
        <f>FEcalc!D259</f>
        <v>0</v>
      </c>
      <c r="E68" s="88" t="e">
        <f>(FEcalc!E258-FEcalc!E259)/FEcalc!E258</f>
        <v>#DIV/0!</v>
      </c>
      <c r="F68" s="88" t="e">
        <f>(FEcalc!F258-FEcalc!F259)/FEcalc!F258</f>
        <v>#DIV/0!</v>
      </c>
      <c r="G68" s="88" t="e">
        <f>(FEcalc!G258-FEcalc!G259)/FEcalc!G258</f>
        <v>#DIV/0!</v>
      </c>
      <c r="H68" s="88" t="e">
        <f>(FEcalc!H258-FEcalc!H259)/FEcalc!H258</f>
        <v>#DIV/0!</v>
      </c>
      <c r="I68" s="88" t="e">
        <f>(FEcalc!I258-FEcalc!I259)/FEcalc!I258</f>
        <v>#DIV/0!</v>
      </c>
      <c r="J68" s="88" t="e">
        <f>(FEcalc!J258-FEcalc!J259)/FEcalc!J258</f>
        <v>#DIV/0!</v>
      </c>
      <c r="K68" s="88" t="e">
        <f>(FEcalc!K258-FEcalc!K259)/FEcalc!K258</f>
        <v>#DIV/0!</v>
      </c>
      <c r="L68" s="88" t="e">
        <f>(FEcalc!L258-FEcalc!L259)/FEcalc!L258</f>
        <v>#DIV/0!</v>
      </c>
      <c r="M68" s="88" t="e">
        <f>(FEcalc!M258-FEcalc!M259)/FEcalc!M258</f>
        <v>#DIV/0!</v>
      </c>
      <c r="N68" s="88" t="e">
        <f>(FEcalc!N258-FEcalc!N259)/FEcalc!N258</f>
        <v>#DIV/0!</v>
      </c>
    </row>
    <row r="69" spans="2:14" x14ac:dyDescent="0.15">
      <c r="B69" s="87" t="str">
        <f>FEcalc!B261</f>
        <v>80_Run60</v>
      </c>
      <c r="C69" s="87">
        <f>FEcalc!C261</f>
        <v>0</v>
      </c>
      <c r="D69" s="87">
        <f>FEcalc!D261</f>
        <v>0</v>
      </c>
      <c r="E69" s="88" t="e">
        <f>(FEcalc!E260-FEcalc!E261)/FEcalc!E260</f>
        <v>#DIV/0!</v>
      </c>
      <c r="F69" s="88" t="e">
        <f>(FEcalc!F260-FEcalc!F261)/FEcalc!F260</f>
        <v>#DIV/0!</v>
      </c>
      <c r="G69" s="88" t="e">
        <f>(FEcalc!G260-FEcalc!G261)/FEcalc!G260</f>
        <v>#DIV/0!</v>
      </c>
      <c r="H69" s="88" t="e">
        <f>(FEcalc!H260-FEcalc!H261)/FEcalc!H260</f>
        <v>#DIV/0!</v>
      </c>
      <c r="I69" s="88" t="e">
        <f>(FEcalc!I260-FEcalc!I261)/FEcalc!I260</f>
        <v>#DIV/0!</v>
      </c>
      <c r="J69" s="88" t="e">
        <f>(FEcalc!J260-FEcalc!J261)/FEcalc!J260</f>
        <v>#DIV/0!</v>
      </c>
      <c r="K69" s="88" t="e">
        <f>(FEcalc!K260-FEcalc!K261)/FEcalc!K260</f>
        <v>#DIV/0!</v>
      </c>
      <c r="L69" s="88" t="e">
        <f>(FEcalc!L260-FEcalc!L261)/FEcalc!L260</f>
        <v>#DIV/0!</v>
      </c>
      <c r="M69" s="88" t="e">
        <f>(FEcalc!M260-FEcalc!M261)/FEcalc!M260</f>
        <v>#DIV/0!</v>
      </c>
      <c r="N69" s="88" t="e">
        <f>(FEcalc!N260-FEcalc!N261)/FEcalc!N260</f>
        <v>#DIV/0!</v>
      </c>
    </row>
    <row r="70" spans="2:14" x14ac:dyDescent="0.15">
      <c r="B70" s="87"/>
      <c r="C70" s="87"/>
      <c r="D70" s="87"/>
      <c r="E70" s="88"/>
      <c r="F70" s="88"/>
      <c r="G70" s="88"/>
      <c r="H70" s="88"/>
      <c r="I70" s="88"/>
      <c r="J70" s="88"/>
      <c r="K70" s="88"/>
      <c r="L70" s="88"/>
      <c r="M70" s="88"/>
      <c r="N70" s="88"/>
    </row>
    <row r="71" spans="2:14" ht="13.5" thickBot="1" x14ac:dyDescent="0.25">
      <c r="B71" s="1" t="s">
        <v>97</v>
      </c>
      <c r="C71" s="83" t="str">
        <f>IF(InputData!$M$1="English",TitleTable!C$34,TitleTable!B$34)</f>
        <v xml:space="preserve">BC torque  </v>
      </c>
      <c r="E71" s="2" t="s">
        <v>3</v>
      </c>
      <c r="N71" s="83" t="s">
        <v>26</v>
      </c>
    </row>
    <row r="72" spans="2:14" ht="13.5" thickBot="1" x14ac:dyDescent="0.25">
      <c r="B72" s="82" t="s">
        <v>95</v>
      </c>
      <c r="C72" s="84" t="s">
        <v>25</v>
      </c>
      <c r="D72" s="84" t="s">
        <v>24</v>
      </c>
      <c r="E72" s="85">
        <v>650</v>
      </c>
      <c r="F72" s="86">
        <v>800</v>
      </c>
      <c r="G72" s="86">
        <v>1000</v>
      </c>
      <c r="H72" s="86">
        <v>1200</v>
      </c>
      <c r="I72" s="86">
        <v>1400</v>
      </c>
      <c r="J72" s="86">
        <v>1600</v>
      </c>
      <c r="K72" s="86">
        <v>1800</v>
      </c>
      <c r="L72" s="86">
        <v>2000</v>
      </c>
      <c r="M72" s="86">
        <v>2400</v>
      </c>
      <c r="N72" s="86">
        <v>2800</v>
      </c>
    </row>
    <row r="73" spans="2:14" x14ac:dyDescent="0.15">
      <c r="B73" s="87" t="str">
        <f>FEcalc!B139</f>
        <v>50_Run1</v>
      </c>
      <c r="C73" s="87">
        <f>FEcalc!C139</f>
        <v>0</v>
      </c>
      <c r="D73" s="83" t="str">
        <f>FEcalc!D139</f>
        <v>JASO BC</v>
      </c>
      <c r="E73" s="89">
        <f>FEcalc!E139</f>
        <v>10.317163971207714</v>
      </c>
      <c r="F73" s="89">
        <f>FEcalc!F139</f>
        <v>11.667645558451166</v>
      </c>
      <c r="G73" s="89">
        <f>FEcalc!G139</f>
        <v>14.39609907809977</v>
      </c>
      <c r="H73" s="89">
        <f>FEcalc!H139</f>
        <v>17.573436266917739</v>
      </c>
      <c r="I73" s="89">
        <f>FEcalc!I139</f>
        <v>21.049210504048595</v>
      </c>
      <c r="J73" s="89">
        <f>FEcalc!J139</f>
        <v>24.344504615379737</v>
      </c>
      <c r="K73" s="89">
        <f>FEcalc!K139</f>
        <v>27.620025833588134</v>
      </c>
      <c r="L73" s="89">
        <f>FEcalc!L139</f>
        <v>30.593891580354267</v>
      </c>
      <c r="M73" s="89">
        <f>FEcalc!M139</f>
        <v>35.996697694752761</v>
      </c>
      <c r="N73" s="89">
        <f>FEcalc!N139</f>
        <v>40.415946726863154</v>
      </c>
    </row>
    <row r="74" spans="2:14" x14ac:dyDescent="0.15">
      <c r="B74" s="87" t="str">
        <f>FEcalc!B141</f>
        <v>50_Run3</v>
      </c>
      <c r="C74" s="87">
        <f>FEcalc!C141</f>
        <v>0</v>
      </c>
      <c r="D74" s="87" t="str">
        <f>FEcalc!D141</f>
        <v>JASO BC</v>
      </c>
      <c r="E74" s="90">
        <f>FEcalc!E141</f>
        <v>10.272795111613695</v>
      </c>
      <c r="F74" s="90">
        <f>FEcalc!F141</f>
        <v>11.529372141987876</v>
      </c>
      <c r="G74" s="90">
        <f>FEcalc!G141</f>
        <v>14.27501975519219</v>
      </c>
      <c r="H74" s="90">
        <f>FEcalc!H141</f>
        <v>17.511147715226194</v>
      </c>
      <c r="I74" s="90">
        <f>FEcalc!I141</f>
        <v>20.816154170516757</v>
      </c>
      <c r="J74" s="90">
        <f>FEcalc!J141</f>
        <v>24.142566384608106</v>
      </c>
      <c r="K74" s="90">
        <f>FEcalc!K141</f>
        <v>27.413999557990788</v>
      </c>
      <c r="L74" s="90">
        <f>FEcalc!L141</f>
        <v>30.334423974463967</v>
      </c>
      <c r="M74" s="90">
        <f>FEcalc!M141</f>
        <v>35.579708949353183</v>
      </c>
      <c r="N74" s="90">
        <f>FEcalc!N141</f>
        <v>39.908688367327507</v>
      </c>
    </row>
    <row r="75" spans="2:14" x14ac:dyDescent="0.15">
      <c r="B75" s="87" t="str">
        <f>FEcalc!B143</f>
        <v>50_Run5</v>
      </c>
      <c r="C75" s="87">
        <f>FEcalc!C143</f>
        <v>0</v>
      </c>
      <c r="D75" s="83" t="str">
        <f>FEcalc!D143</f>
        <v>JASO BC</v>
      </c>
      <c r="E75" s="90" t="e">
        <f>FEcalc!E143</f>
        <v>#DIV/0!</v>
      </c>
      <c r="F75" s="89" t="e">
        <f>FEcalc!F143</f>
        <v>#DIV/0!</v>
      </c>
      <c r="G75" s="89" t="e">
        <f>FEcalc!G143</f>
        <v>#DIV/0!</v>
      </c>
      <c r="H75" s="89" t="e">
        <f>FEcalc!H143</f>
        <v>#DIV/0!</v>
      </c>
      <c r="I75" s="89" t="e">
        <f>FEcalc!I143</f>
        <v>#DIV/0!</v>
      </c>
      <c r="J75" s="89" t="e">
        <f>FEcalc!J143</f>
        <v>#DIV/0!</v>
      </c>
      <c r="K75" s="89" t="e">
        <f>FEcalc!K143</f>
        <v>#DIV/0!</v>
      </c>
      <c r="L75" s="89" t="e">
        <f>FEcalc!L143</f>
        <v>#DIV/0!</v>
      </c>
      <c r="M75" s="89" t="e">
        <f>FEcalc!M143</f>
        <v>#DIV/0!</v>
      </c>
      <c r="N75" s="89" t="e">
        <f>FEcalc!N143</f>
        <v>#DIV/0!</v>
      </c>
    </row>
    <row r="76" spans="2:14" x14ac:dyDescent="0.15">
      <c r="B76" s="90" t="str">
        <f>FEcalc!B145</f>
        <v>50_Run7</v>
      </c>
      <c r="C76" s="87">
        <f>FEcalc!C145</f>
        <v>0</v>
      </c>
      <c r="D76" s="90" t="str">
        <f>FEcalc!D145</f>
        <v>JASO BC</v>
      </c>
      <c r="E76" s="90" t="e">
        <f>FEcalc!E145</f>
        <v>#DIV/0!</v>
      </c>
      <c r="F76" s="90" t="e">
        <f>FEcalc!F145</f>
        <v>#DIV/0!</v>
      </c>
      <c r="G76" s="90" t="e">
        <f>FEcalc!G145</f>
        <v>#DIV/0!</v>
      </c>
      <c r="H76" s="90" t="e">
        <f>FEcalc!H145</f>
        <v>#DIV/0!</v>
      </c>
      <c r="I76" s="90" t="e">
        <f>FEcalc!I145</f>
        <v>#DIV/0!</v>
      </c>
      <c r="J76" s="90" t="e">
        <f>FEcalc!J145</f>
        <v>#DIV/0!</v>
      </c>
      <c r="K76" s="90" t="e">
        <f>FEcalc!K145</f>
        <v>#DIV/0!</v>
      </c>
      <c r="L76" s="90" t="e">
        <f>FEcalc!L145</f>
        <v>#DIV/0!</v>
      </c>
      <c r="M76" s="90" t="e">
        <f>FEcalc!M145</f>
        <v>#DIV/0!</v>
      </c>
      <c r="N76" s="90" t="e">
        <f>FEcalc!N145</f>
        <v>#DIV/0!</v>
      </c>
    </row>
    <row r="77" spans="2:14" x14ac:dyDescent="0.15">
      <c r="B77" s="83" t="str">
        <f>FEcalc!B147</f>
        <v>50_Run9</v>
      </c>
      <c r="C77" s="87">
        <f>FEcalc!C147</f>
        <v>0</v>
      </c>
      <c r="D77" s="83" t="str">
        <f>FEcalc!D147</f>
        <v>JASO BC</v>
      </c>
      <c r="E77" s="90" t="e">
        <f>FEcalc!E147</f>
        <v>#DIV/0!</v>
      </c>
      <c r="F77" s="90" t="e">
        <f>FEcalc!F147</f>
        <v>#DIV/0!</v>
      </c>
      <c r="G77" s="90" t="e">
        <f>FEcalc!G147</f>
        <v>#DIV/0!</v>
      </c>
      <c r="H77" s="90" t="e">
        <f>FEcalc!H147</f>
        <v>#DIV/0!</v>
      </c>
      <c r="I77" s="90" t="e">
        <f>FEcalc!I147</f>
        <v>#DIV/0!</v>
      </c>
      <c r="J77" s="90" t="e">
        <f>FEcalc!J147</f>
        <v>#DIV/0!</v>
      </c>
      <c r="K77" s="90" t="e">
        <f>FEcalc!K147</f>
        <v>#DIV/0!</v>
      </c>
      <c r="L77" s="90" t="e">
        <f>FEcalc!L147</f>
        <v>#DIV/0!</v>
      </c>
      <c r="M77" s="90" t="e">
        <f>FEcalc!M147</f>
        <v>#DIV/0!</v>
      </c>
      <c r="N77" s="90" t="e">
        <f>FEcalc!N147</f>
        <v>#DIV/0!</v>
      </c>
    </row>
    <row r="78" spans="2:14" x14ac:dyDescent="0.15">
      <c r="B78" s="83" t="str">
        <f>FEcalc!B149</f>
        <v>50_Run11</v>
      </c>
      <c r="C78" s="87">
        <f>FEcalc!C149</f>
        <v>0</v>
      </c>
      <c r="D78" s="83" t="str">
        <f>FEcalc!D149</f>
        <v>JASO BC</v>
      </c>
      <c r="E78" s="90" t="e">
        <f>FEcalc!E149</f>
        <v>#DIV/0!</v>
      </c>
      <c r="F78" s="90" t="e">
        <f>FEcalc!F149</f>
        <v>#DIV/0!</v>
      </c>
      <c r="G78" s="90" t="e">
        <f>FEcalc!G149</f>
        <v>#DIV/0!</v>
      </c>
      <c r="H78" s="90" t="e">
        <f>FEcalc!H149</f>
        <v>#DIV/0!</v>
      </c>
      <c r="I78" s="90" t="e">
        <f>FEcalc!I149</f>
        <v>#DIV/0!</v>
      </c>
      <c r="J78" s="90" t="e">
        <f>FEcalc!J149</f>
        <v>#DIV/0!</v>
      </c>
      <c r="K78" s="90" t="e">
        <f>FEcalc!K149</f>
        <v>#DIV/0!</v>
      </c>
      <c r="L78" s="90" t="e">
        <f>FEcalc!L149</f>
        <v>#DIV/0!</v>
      </c>
      <c r="M78" s="90" t="e">
        <f>FEcalc!M149</f>
        <v>#DIV/0!</v>
      </c>
      <c r="N78" s="90" t="e">
        <f>FEcalc!N149</f>
        <v>#DIV/0!</v>
      </c>
    </row>
    <row r="79" spans="2:14" x14ac:dyDescent="0.15">
      <c r="B79" s="83" t="str">
        <f>FEcalc!B151</f>
        <v>50_Run13</v>
      </c>
      <c r="C79" s="87">
        <f>FEcalc!C151</f>
        <v>0</v>
      </c>
      <c r="D79" s="83" t="str">
        <f>FEcalc!D151</f>
        <v>JASO BC</v>
      </c>
      <c r="E79" s="90" t="e">
        <f>FEcalc!E151</f>
        <v>#DIV/0!</v>
      </c>
      <c r="F79" s="90" t="e">
        <f>FEcalc!F151</f>
        <v>#DIV/0!</v>
      </c>
      <c r="G79" s="90" t="e">
        <f>FEcalc!G151</f>
        <v>#DIV/0!</v>
      </c>
      <c r="H79" s="90" t="e">
        <f>FEcalc!H151</f>
        <v>#DIV/0!</v>
      </c>
      <c r="I79" s="90" t="e">
        <f>FEcalc!I151</f>
        <v>#DIV/0!</v>
      </c>
      <c r="J79" s="90" t="e">
        <f>FEcalc!J151</f>
        <v>#DIV/0!</v>
      </c>
      <c r="K79" s="90" t="e">
        <f>FEcalc!K151</f>
        <v>#DIV/0!</v>
      </c>
      <c r="L79" s="90" t="e">
        <f>FEcalc!L151</f>
        <v>#DIV/0!</v>
      </c>
      <c r="M79" s="90" t="e">
        <f>FEcalc!M151</f>
        <v>#DIV/0!</v>
      </c>
      <c r="N79" s="90" t="e">
        <f>FEcalc!N151</f>
        <v>#DIV/0!</v>
      </c>
    </row>
    <row r="80" spans="2:14" x14ac:dyDescent="0.15">
      <c r="B80" s="83" t="str">
        <f>FEcalc!B153</f>
        <v>50_Run15</v>
      </c>
      <c r="C80" s="87">
        <f>FEcalc!C153</f>
        <v>0</v>
      </c>
      <c r="D80" s="83" t="str">
        <f>FEcalc!D153</f>
        <v>JASO BC</v>
      </c>
      <c r="E80" s="90" t="e">
        <f>FEcalc!E153</f>
        <v>#DIV/0!</v>
      </c>
      <c r="F80" s="90" t="e">
        <f>FEcalc!F153</f>
        <v>#DIV/0!</v>
      </c>
      <c r="G80" s="90" t="e">
        <f>FEcalc!G153</f>
        <v>#DIV/0!</v>
      </c>
      <c r="H80" s="90" t="e">
        <f>FEcalc!H153</f>
        <v>#DIV/0!</v>
      </c>
      <c r="I80" s="90" t="e">
        <f>FEcalc!I153</f>
        <v>#DIV/0!</v>
      </c>
      <c r="J80" s="90" t="e">
        <f>FEcalc!J153</f>
        <v>#DIV/0!</v>
      </c>
      <c r="K80" s="90" t="e">
        <f>FEcalc!K153</f>
        <v>#DIV/0!</v>
      </c>
      <c r="L80" s="90" t="e">
        <f>FEcalc!L153</f>
        <v>#DIV/0!</v>
      </c>
      <c r="M80" s="90" t="e">
        <f>FEcalc!M153</f>
        <v>#DIV/0!</v>
      </c>
      <c r="N80" s="90" t="e">
        <f>FEcalc!N153</f>
        <v>#DIV/0!</v>
      </c>
    </row>
    <row r="81" spans="2:14" x14ac:dyDescent="0.15">
      <c r="B81" s="83" t="str">
        <f>FEcalc!B155</f>
        <v>50_Run17</v>
      </c>
      <c r="C81" s="87">
        <f>FEcalc!C155</f>
        <v>0</v>
      </c>
      <c r="D81" s="83" t="str">
        <f>FEcalc!D155</f>
        <v>JASO BC</v>
      </c>
      <c r="E81" s="90" t="e">
        <f>FEcalc!E155</f>
        <v>#DIV/0!</v>
      </c>
      <c r="F81" s="90" t="e">
        <f>FEcalc!F155</f>
        <v>#DIV/0!</v>
      </c>
      <c r="G81" s="90" t="e">
        <f>FEcalc!G155</f>
        <v>#DIV/0!</v>
      </c>
      <c r="H81" s="90" t="e">
        <f>FEcalc!H155</f>
        <v>#DIV/0!</v>
      </c>
      <c r="I81" s="90" t="e">
        <f>FEcalc!I155</f>
        <v>#DIV/0!</v>
      </c>
      <c r="J81" s="90" t="e">
        <f>FEcalc!J155</f>
        <v>#DIV/0!</v>
      </c>
      <c r="K81" s="90" t="e">
        <f>FEcalc!K155</f>
        <v>#DIV/0!</v>
      </c>
      <c r="L81" s="90" t="e">
        <f>FEcalc!L155</f>
        <v>#DIV/0!</v>
      </c>
      <c r="M81" s="90" t="e">
        <f>FEcalc!M155</f>
        <v>#DIV/0!</v>
      </c>
      <c r="N81" s="90" t="e">
        <f>FEcalc!N155</f>
        <v>#DIV/0!</v>
      </c>
    </row>
    <row r="82" spans="2:14" x14ac:dyDescent="0.15">
      <c r="B82" s="83" t="str">
        <f>FEcalc!B157</f>
        <v>50_Run19</v>
      </c>
      <c r="C82" s="87">
        <f>FEcalc!C157</f>
        <v>0</v>
      </c>
      <c r="D82" s="83" t="str">
        <f>FEcalc!D157</f>
        <v>JASO BC</v>
      </c>
      <c r="E82" s="90" t="e">
        <f>FEcalc!E157</f>
        <v>#DIV/0!</v>
      </c>
      <c r="F82" s="90" t="e">
        <f>FEcalc!F157</f>
        <v>#DIV/0!</v>
      </c>
      <c r="G82" s="90" t="e">
        <f>FEcalc!G157</f>
        <v>#DIV/0!</v>
      </c>
      <c r="H82" s="90" t="e">
        <f>FEcalc!H157</f>
        <v>#DIV/0!</v>
      </c>
      <c r="I82" s="90" t="e">
        <f>FEcalc!I157</f>
        <v>#DIV/0!</v>
      </c>
      <c r="J82" s="90" t="e">
        <f>FEcalc!J157</f>
        <v>#DIV/0!</v>
      </c>
      <c r="K82" s="90" t="e">
        <f>FEcalc!K157</f>
        <v>#DIV/0!</v>
      </c>
      <c r="L82" s="90" t="e">
        <f>FEcalc!L157</f>
        <v>#DIV/0!</v>
      </c>
      <c r="M82" s="90" t="e">
        <f>FEcalc!M157</f>
        <v>#DIV/0!</v>
      </c>
      <c r="N82" s="90" t="e">
        <f>FEcalc!N157</f>
        <v>#DIV/0!</v>
      </c>
    </row>
    <row r="83" spans="2:14" x14ac:dyDescent="0.15">
      <c r="B83" s="83" t="str">
        <f>FEcalc!B159</f>
        <v>50_Run21</v>
      </c>
      <c r="C83" s="87">
        <f>FEcalc!C159</f>
        <v>0</v>
      </c>
      <c r="D83" s="83" t="str">
        <f>FEcalc!D159</f>
        <v>JASO BC</v>
      </c>
      <c r="E83" s="90" t="e">
        <f>FEcalc!E159</f>
        <v>#DIV/0!</v>
      </c>
      <c r="F83" s="90" t="e">
        <f>FEcalc!F159</f>
        <v>#DIV/0!</v>
      </c>
      <c r="G83" s="90" t="e">
        <f>FEcalc!G159</f>
        <v>#DIV/0!</v>
      </c>
      <c r="H83" s="90" t="e">
        <f>FEcalc!H159</f>
        <v>#DIV/0!</v>
      </c>
      <c r="I83" s="90" t="e">
        <f>FEcalc!I159</f>
        <v>#DIV/0!</v>
      </c>
      <c r="J83" s="90" t="e">
        <f>FEcalc!J159</f>
        <v>#DIV/0!</v>
      </c>
      <c r="K83" s="90" t="e">
        <f>FEcalc!K159</f>
        <v>#DIV/0!</v>
      </c>
      <c r="L83" s="90" t="e">
        <f>FEcalc!L159</f>
        <v>#DIV/0!</v>
      </c>
      <c r="M83" s="90" t="e">
        <f>FEcalc!M159</f>
        <v>#DIV/0!</v>
      </c>
      <c r="N83" s="90" t="e">
        <f>FEcalc!N159</f>
        <v>#DIV/0!</v>
      </c>
    </row>
    <row r="84" spans="2:14" x14ac:dyDescent="0.15">
      <c r="B84" s="83" t="str">
        <f>FEcalc!B161</f>
        <v>50_Run23</v>
      </c>
      <c r="C84" s="87">
        <f>FEcalc!C161</f>
        <v>0</v>
      </c>
      <c r="D84" s="83" t="str">
        <f>FEcalc!D161</f>
        <v>JASO BC</v>
      </c>
      <c r="E84" s="90" t="e">
        <f>FEcalc!E161</f>
        <v>#DIV/0!</v>
      </c>
      <c r="F84" s="90" t="e">
        <f>FEcalc!F161</f>
        <v>#DIV/0!</v>
      </c>
      <c r="G84" s="90" t="e">
        <f>FEcalc!G161</f>
        <v>#DIV/0!</v>
      </c>
      <c r="H84" s="90" t="e">
        <f>FEcalc!H161</f>
        <v>#DIV/0!</v>
      </c>
      <c r="I84" s="90" t="e">
        <f>FEcalc!I161</f>
        <v>#DIV/0!</v>
      </c>
      <c r="J84" s="90" t="e">
        <f>FEcalc!J161</f>
        <v>#DIV/0!</v>
      </c>
      <c r="K84" s="90" t="e">
        <f>FEcalc!K161</f>
        <v>#DIV/0!</v>
      </c>
      <c r="L84" s="90" t="e">
        <f>FEcalc!L161</f>
        <v>#DIV/0!</v>
      </c>
      <c r="M84" s="90" t="e">
        <f>FEcalc!M161</f>
        <v>#DIV/0!</v>
      </c>
      <c r="N84" s="90" t="e">
        <f>FEcalc!N161</f>
        <v>#DIV/0!</v>
      </c>
    </row>
    <row r="85" spans="2:14" x14ac:dyDescent="0.15">
      <c r="B85" s="83" t="str">
        <f>FEcalc!B163</f>
        <v>50_Run25</v>
      </c>
      <c r="C85" s="87">
        <f>FEcalc!C163</f>
        <v>0</v>
      </c>
      <c r="D85" s="83" t="str">
        <f>FEcalc!D163</f>
        <v>JASO BC</v>
      </c>
      <c r="E85" s="90" t="e">
        <f>FEcalc!E163</f>
        <v>#DIV/0!</v>
      </c>
      <c r="F85" s="90" t="e">
        <f>FEcalc!F163</f>
        <v>#DIV/0!</v>
      </c>
      <c r="G85" s="90" t="e">
        <f>FEcalc!G163</f>
        <v>#DIV/0!</v>
      </c>
      <c r="H85" s="90" t="e">
        <f>FEcalc!H163</f>
        <v>#DIV/0!</v>
      </c>
      <c r="I85" s="90" t="e">
        <f>FEcalc!I163</f>
        <v>#DIV/0!</v>
      </c>
      <c r="J85" s="90" t="e">
        <f>FEcalc!J163</f>
        <v>#DIV/0!</v>
      </c>
      <c r="K85" s="90" t="e">
        <f>FEcalc!K163</f>
        <v>#DIV/0!</v>
      </c>
      <c r="L85" s="90" t="e">
        <f>FEcalc!L163</f>
        <v>#DIV/0!</v>
      </c>
      <c r="M85" s="90" t="e">
        <f>FEcalc!M163</f>
        <v>#DIV/0!</v>
      </c>
      <c r="N85" s="90" t="e">
        <f>FEcalc!N163</f>
        <v>#DIV/0!</v>
      </c>
    </row>
    <row r="86" spans="2:14" x14ac:dyDescent="0.15">
      <c r="B86" s="83" t="str">
        <f>FEcalc!B165</f>
        <v>50_Run27</v>
      </c>
      <c r="C86" s="87">
        <f>FEcalc!C165</f>
        <v>0</v>
      </c>
      <c r="D86" s="83" t="str">
        <f>FEcalc!D165</f>
        <v>JASO BC</v>
      </c>
      <c r="E86" s="90" t="e">
        <f>FEcalc!E165</f>
        <v>#DIV/0!</v>
      </c>
      <c r="F86" s="90" t="e">
        <f>FEcalc!F165</f>
        <v>#DIV/0!</v>
      </c>
      <c r="G86" s="90" t="e">
        <f>FEcalc!G165</f>
        <v>#DIV/0!</v>
      </c>
      <c r="H86" s="90" t="e">
        <f>FEcalc!H165</f>
        <v>#DIV/0!</v>
      </c>
      <c r="I86" s="90" t="e">
        <f>FEcalc!I165</f>
        <v>#DIV/0!</v>
      </c>
      <c r="J86" s="90" t="e">
        <f>FEcalc!J165</f>
        <v>#DIV/0!</v>
      </c>
      <c r="K86" s="90" t="e">
        <f>FEcalc!K165</f>
        <v>#DIV/0!</v>
      </c>
      <c r="L86" s="90" t="e">
        <f>FEcalc!L165</f>
        <v>#DIV/0!</v>
      </c>
      <c r="M86" s="90" t="e">
        <f>FEcalc!M165</f>
        <v>#DIV/0!</v>
      </c>
      <c r="N86" s="90" t="e">
        <f>FEcalc!N165</f>
        <v>#DIV/0!</v>
      </c>
    </row>
    <row r="87" spans="2:14" x14ac:dyDescent="0.15">
      <c r="B87" s="83" t="str">
        <f>FEcalc!B167</f>
        <v>50_Run29</v>
      </c>
      <c r="C87" s="87">
        <f>FEcalc!C167</f>
        <v>0</v>
      </c>
      <c r="D87" s="83" t="str">
        <f>FEcalc!D167</f>
        <v>JASO BC</v>
      </c>
      <c r="E87" s="90" t="e">
        <f>FEcalc!E167</f>
        <v>#DIV/0!</v>
      </c>
      <c r="F87" s="90" t="e">
        <f>FEcalc!F167</f>
        <v>#DIV/0!</v>
      </c>
      <c r="G87" s="90" t="e">
        <f>FEcalc!G167</f>
        <v>#DIV/0!</v>
      </c>
      <c r="H87" s="90" t="e">
        <f>FEcalc!H167</f>
        <v>#DIV/0!</v>
      </c>
      <c r="I87" s="90" t="e">
        <f>FEcalc!I167</f>
        <v>#DIV/0!</v>
      </c>
      <c r="J87" s="90" t="e">
        <f>FEcalc!J167</f>
        <v>#DIV/0!</v>
      </c>
      <c r="K87" s="90" t="e">
        <f>FEcalc!K167</f>
        <v>#DIV/0!</v>
      </c>
      <c r="L87" s="90" t="e">
        <f>FEcalc!L167</f>
        <v>#DIV/0!</v>
      </c>
      <c r="M87" s="90" t="e">
        <f>FEcalc!M167</f>
        <v>#DIV/0!</v>
      </c>
      <c r="N87" s="90" t="e">
        <f>FEcalc!N167</f>
        <v>#DIV/0!</v>
      </c>
    </row>
    <row r="88" spans="2:14" x14ac:dyDescent="0.15">
      <c r="B88" s="83" t="str">
        <f>FEcalc!B169</f>
        <v>50_Run31</v>
      </c>
      <c r="C88" s="87">
        <f>FEcalc!C169</f>
        <v>0</v>
      </c>
      <c r="D88" s="83" t="str">
        <f>FEcalc!D169</f>
        <v>JASO BC</v>
      </c>
      <c r="E88" s="90" t="e">
        <f>FEcalc!E169</f>
        <v>#DIV/0!</v>
      </c>
      <c r="F88" s="90" t="e">
        <f>FEcalc!F169</f>
        <v>#DIV/0!</v>
      </c>
      <c r="G88" s="90" t="e">
        <f>FEcalc!G169</f>
        <v>#DIV/0!</v>
      </c>
      <c r="H88" s="90" t="e">
        <f>FEcalc!H169</f>
        <v>#DIV/0!</v>
      </c>
      <c r="I88" s="90" t="e">
        <f>FEcalc!I169</f>
        <v>#DIV/0!</v>
      </c>
      <c r="J88" s="90" t="e">
        <f>FEcalc!J169</f>
        <v>#DIV/0!</v>
      </c>
      <c r="K88" s="90" t="e">
        <f>FEcalc!K169</f>
        <v>#DIV/0!</v>
      </c>
      <c r="L88" s="90" t="e">
        <f>FEcalc!L169</f>
        <v>#DIV/0!</v>
      </c>
      <c r="M88" s="90" t="e">
        <f>FEcalc!M169</f>
        <v>#DIV/0!</v>
      </c>
      <c r="N88" s="90" t="e">
        <f>FEcalc!N169</f>
        <v>#DIV/0!</v>
      </c>
    </row>
    <row r="89" spans="2:14" x14ac:dyDescent="0.15">
      <c r="B89" s="83" t="str">
        <f>FEcalc!B171</f>
        <v>50_Run33</v>
      </c>
      <c r="C89" s="87">
        <f>FEcalc!C171</f>
        <v>0</v>
      </c>
      <c r="D89" s="83" t="str">
        <f>FEcalc!D171</f>
        <v>JASO BC</v>
      </c>
      <c r="E89" s="90" t="e">
        <f>FEcalc!E171</f>
        <v>#DIV/0!</v>
      </c>
      <c r="F89" s="90" t="e">
        <f>FEcalc!F171</f>
        <v>#DIV/0!</v>
      </c>
      <c r="G89" s="90" t="e">
        <f>FEcalc!G171</f>
        <v>#DIV/0!</v>
      </c>
      <c r="H89" s="90" t="e">
        <f>FEcalc!H171</f>
        <v>#DIV/0!</v>
      </c>
      <c r="I89" s="90" t="e">
        <f>FEcalc!I171</f>
        <v>#DIV/0!</v>
      </c>
      <c r="J89" s="90" t="e">
        <f>FEcalc!J171</f>
        <v>#DIV/0!</v>
      </c>
      <c r="K89" s="90" t="e">
        <f>FEcalc!K171</f>
        <v>#DIV/0!</v>
      </c>
      <c r="L89" s="90" t="e">
        <f>FEcalc!L171</f>
        <v>#DIV/0!</v>
      </c>
      <c r="M89" s="90" t="e">
        <f>FEcalc!M171</f>
        <v>#DIV/0!</v>
      </c>
      <c r="N89" s="90" t="e">
        <f>FEcalc!N171</f>
        <v>#DIV/0!</v>
      </c>
    </row>
    <row r="90" spans="2:14" x14ac:dyDescent="0.15">
      <c r="B90" s="83" t="str">
        <f>FEcalc!B173</f>
        <v>50_Run35</v>
      </c>
      <c r="C90" s="87">
        <f>FEcalc!C173</f>
        <v>0</v>
      </c>
      <c r="D90" s="83" t="str">
        <f>FEcalc!D173</f>
        <v>JASO BC</v>
      </c>
      <c r="E90" s="90" t="e">
        <f>FEcalc!E173</f>
        <v>#DIV/0!</v>
      </c>
      <c r="F90" s="90" t="e">
        <f>FEcalc!F173</f>
        <v>#DIV/0!</v>
      </c>
      <c r="G90" s="90" t="e">
        <f>FEcalc!G173</f>
        <v>#DIV/0!</v>
      </c>
      <c r="H90" s="90" t="e">
        <f>FEcalc!H173</f>
        <v>#DIV/0!</v>
      </c>
      <c r="I90" s="90" t="e">
        <f>FEcalc!I173</f>
        <v>#DIV/0!</v>
      </c>
      <c r="J90" s="90" t="e">
        <f>FEcalc!J173</f>
        <v>#DIV/0!</v>
      </c>
      <c r="K90" s="90" t="e">
        <f>FEcalc!K173</f>
        <v>#DIV/0!</v>
      </c>
      <c r="L90" s="90" t="e">
        <f>FEcalc!L173</f>
        <v>#DIV/0!</v>
      </c>
      <c r="M90" s="90" t="e">
        <f>FEcalc!M173</f>
        <v>#DIV/0!</v>
      </c>
      <c r="N90" s="90" t="e">
        <f>FEcalc!N173</f>
        <v>#DIV/0!</v>
      </c>
    </row>
    <row r="91" spans="2:14" x14ac:dyDescent="0.15">
      <c r="B91" s="83" t="str">
        <f>FEcalc!B175</f>
        <v>50_Run37</v>
      </c>
      <c r="C91" s="87">
        <f>FEcalc!C175</f>
        <v>0</v>
      </c>
      <c r="D91" s="83" t="str">
        <f>FEcalc!D175</f>
        <v>JASO BC</v>
      </c>
      <c r="E91" s="90" t="e">
        <f>FEcalc!E175</f>
        <v>#DIV/0!</v>
      </c>
      <c r="F91" s="90" t="e">
        <f>FEcalc!F175</f>
        <v>#DIV/0!</v>
      </c>
      <c r="G91" s="90" t="e">
        <f>FEcalc!G175</f>
        <v>#DIV/0!</v>
      </c>
      <c r="H91" s="90" t="e">
        <f>FEcalc!H175</f>
        <v>#DIV/0!</v>
      </c>
      <c r="I91" s="90" t="e">
        <f>FEcalc!I175</f>
        <v>#DIV/0!</v>
      </c>
      <c r="J91" s="90" t="e">
        <f>FEcalc!J175</f>
        <v>#DIV/0!</v>
      </c>
      <c r="K91" s="90" t="e">
        <f>FEcalc!K175</f>
        <v>#DIV/0!</v>
      </c>
      <c r="L91" s="90" t="e">
        <f>FEcalc!L175</f>
        <v>#DIV/0!</v>
      </c>
      <c r="M91" s="90" t="e">
        <f>FEcalc!M175</f>
        <v>#DIV/0!</v>
      </c>
      <c r="N91" s="90" t="e">
        <f>FEcalc!N175</f>
        <v>#DIV/0!</v>
      </c>
    </row>
    <row r="92" spans="2:14" x14ac:dyDescent="0.15">
      <c r="B92" s="83" t="str">
        <f>FEcalc!B177</f>
        <v>50_Run39</v>
      </c>
      <c r="C92" s="87">
        <f>FEcalc!C177</f>
        <v>0</v>
      </c>
      <c r="D92" s="83" t="str">
        <f>FEcalc!D177</f>
        <v>JASO BC</v>
      </c>
      <c r="E92" s="90" t="e">
        <f>FEcalc!E177</f>
        <v>#DIV/0!</v>
      </c>
      <c r="F92" s="90" t="e">
        <f>FEcalc!F177</f>
        <v>#DIV/0!</v>
      </c>
      <c r="G92" s="90" t="e">
        <f>FEcalc!G177</f>
        <v>#DIV/0!</v>
      </c>
      <c r="H92" s="90" t="e">
        <f>FEcalc!H177</f>
        <v>#DIV/0!</v>
      </c>
      <c r="I92" s="90" t="e">
        <f>FEcalc!I177</f>
        <v>#DIV/0!</v>
      </c>
      <c r="J92" s="90" t="e">
        <f>FEcalc!J177</f>
        <v>#DIV/0!</v>
      </c>
      <c r="K92" s="90" t="e">
        <f>FEcalc!K177</f>
        <v>#DIV/0!</v>
      </c>
      <c r="L92" s="90" t="e">
        <f>FEcalc!L177</f>
        <v>#DIV/0!</v>
      </c>
      <c r="M92" s="90" t="e">
        <f>FEcalc!M177</f>
        <v>#DIV/0!</v>
      </c>
      <c r="N92" s="90" t="e">
        <f>FEcalc!N177</f>
        <v>#DIV/0!</v>
      </c>
    </row>
    <row r="93" spans="2:14" x14ac:dyDescent="0.15">
      <c r="B93" s="83" t="str">
        <f>FEcalc!B179</f>
        <v>50_Run41</v>
      </c>
      <c r="C93" s="87">
        <f>FEcalc!C179</f>
        <v>0</v>
      </c>
      <c r="D93" s="83" t="str">
        <f>FEcalc!D179</f>
        <v>JASO BC</v>
      </c>
      <c r="E93" s="90" t="e">
        <f>FEcalc!E179</f>
        <v>#DIV/0!</v>
      </c>
      <c r="F93" s="90" t="e">
        <f>FEcalc!F179</f>
        <v>#DIV/0!</v>
      </c>
      <c r="G93" s="90" t="e">
        <f>FEcalc!G179</f>
        <v>#DIV/0!</v>
      </c>
      <c r="H93" s="90" t="e">
        <f>FEcalc!H179</f>
        <v>#DIV/0!</v>
      </c>
      <c r="I93" s="90" t="e">
        <f>FEcalc!I179</f>
        <v>#DIV/0!</v>
      </c>
      <c r="J93" s="90" t="e">
        <f>FEcalc!J179</f>
        <v>#DIV/0!</v>
      </c>
      <c r="K93" s="90" t="e">
        <f>FEcalc!K179</f>
        <v>#DIV/0!</v>
      </c>
      <c r="L93" s="90" t="e">
        <f>FEcalc!L179</f>
        <v>#DIV/0!</v>
      </c>
      <c r="M93" s="90" t="e">
        <f>FEcalc!M179</f>
        <v>#DIV/0!</v>
      </c>
      <c r="N93" s="90" t="e">
        <f>FEcalc!N179</f>
        <v>#DIV/0!</v>
      </c>
    </row>
    <row r="94" spans="2:14" x14ac:dyDescent="0.15">
      <c r="B94" s="83" t="str">
        <f>FEcalc!B181</f>
        <v>50_Run43</v>
      </c>
      <c r="C94" s="87">
        <f>FEcalc!C181</f>
        <v>0</v>
      </c>
      <c r="D94" s="83" t="str">
        <f>FEcalc!D181</f>
        <v>JASO BC</v>
      </c>
      <c r="E94" s="90" t="e">
        <f>FEcalc!E181</f>
        <v>#DIV/0!</v>
      </c>
      <c r="F94" s="90" t="e">
        <f>FEcalc!F181</f>
        <v>#DIV/0!</v>
      </c>
      <c r="G94" s="90" t="e">
        <f>FEcalc!G181</f>
        <v>#DIV/0!</v>
      </c>
      <c r="H94" s="90" t="e">
        <f>FEcalc!H181</f>
        <v>#DIV/0!</v>
      </c>
      <c r="I94" s="90" t="e">
        <f>FEcalc!I181</f>
        <v>#DIV/0!</v>
      </c>
      <c r="J94" s="90" t="e">
        <f>FEcalc!J181</f>
        <v>#DIV/0!</v>
      </c>
      <c r="K94" s="90" t="e">
        <f>FEcalc!K181</f>
        <v>#DIV/0!</v>
      </c>
      <c r="L94" s="90" t="e">
        <f>FEcalc!L181</f>
        <v>#DIV/0!</v>
      </c>
      <c r="M94" s="90" t="e">
        <f>FEcalc!M181</f>
        <v>#DIV/0!</v>
      </c>
      <c r="N94" s="90" t="e">
        <f>FEcalc!N181</f>
        <v>#DIV/0!</v>
      </c>
    </row>
    <row r="95" spans="2:14" x14ac:dyDescent="0.15">
      <c r="B95" s="83" t="str">
        <f>FEcalc!B183</f>
        <v>50_Run45</v>
      </c>
      <c r="C95" s="87">
        <f>FEcalc!C183</f>
        <v>0</v>
      </c>
      <c r="D95" s="83" t="str">
        <f>FEcalc!D183</f>
        <v>JASO BC</v>
      </c>
      <c r="E95" s="90" t="e">
        <f>FEcalc!E183</f>
        <v>#DIV/0!</v>
      </c>
      <c r="F95" s="90" t="e">
        <f>FEcalc!F183</f>
        <v>#DIV/0!</v>
      </c>
      <c r="G95" s="90" t="e">
        <f>FEcalc!G183</f>
        <v>#DIV/0!</v>
      </c>
      <c r="H95" s="90" t="e">
        <f>FEcalc!H183</f>
        <v>#DIV/0!</v>
      </c>
      <c r="I95" s="90" t="e">
        <f>FEcalc!I183</f>
        <v>#DIV/0!</v>
      </c>
      <c r="J95" s="90" t="e">
        <f>FEcalc!J183</f>
        <v>#DIV/0!</v>
      </c>
      <c r="K95" s="90" t="e">
        <f>FEcalc!K183</f>
        <v>#DIV/0!</v>
      </c>
      <c r="L95" s="90" t="e">
        <f>FEcalc!L183</f>
        <v>#DIV/0!</v>
      </c>
      <c r="M95" s="90" t="e">
        <f>FEcalc!M183</f>
        <v>#DIV/0!</v>
      </c>
      <c r="N95" s="90" t="e">
        <f>FEcalc!N183</f>
        <v>#DIV/0!</v>
      </c>
    </row>
    <row r="96" spans="2:14" x14ac:dyDescent="0.15">
      <c r="B96" s="83" t="str">
        <f>FEcalc!B185</f>
        <v>50_Run47</v>
      </c>
      <c r="C96" s="87">
        <f>FEcalc!C185</f>
        <v>0</v>
      </c>
      <c r="D96" s="83" t="str">
        <f>FEcalc!D185</f>
        <v>JASO BC</v>
      </c>
      <c r="E96" s="90" t="e">
        <f>FEcalc!E185</f>
        <v>#DIV/0!</v>
      </c>
      <c r="F96" s="90" t="e">
        <f>FEcalc!F185</f>
        <v>#DIV/0!</v>
      </c>
      <c r="G96" s="90" t="e">
        <f>FEcalc!G185</f>
        <v>#DIV/0!</v>
      </c>
      <c r="H96" s="90" t="e">
        <f>FEcalc!H185</f>
        <v>#DIV/0!</v>
      </c>
      <c r="I96" s="90" t="e">
        <f>FEcalc!I185</f>
        <v>#DIV/0!</v>
      </c>
      <c r="J96" s="90" t="e">
        <f>FEcalc!J185</f>
        <v>#DIV/0!</v>
      </c>
      <c r="K96" s="90" t="e">
        <f>FEcalc!K185</f>
        <v>#DIV/0!</v>
      </c>
      <c r="L96" s="90" t="e">
        <f>FEcalc!L185</f>
        <v>#DIV/0!</v>
      </c>
      <c r="M96" s="90" t="e">
        <f>FEcalc!M185</f>
        <v>#DIV/0!</v>
      </c>
      <c r="N96" s="90" t="e">
        <f>FEcalc!N185</f>
        <v>#DIV/0!</v>
      </c>
    </row>
    <row r="97" spans="2:14" x14ac:dyDescent="0.15">
      <c r="B97" s="83" t="str">
        <f>FEcalc!B187</f>
        <v>50_Run49</v>
      </c>
      <c r="C97" s="87">
        <f>FEcalc!C187</f>
        <v>0</v>
      </c>
      <c r="D97" s="83" t="str">
        <f>FEcalc!D187</f>
        <v>JASO BC</v>
      </c>
      <c r="E97" s="90" t="e">
        <f>FEcalc!E187</f>
        <v>#DIV/0!</v>
      </c>
      <c r="F97" s="90" t="e">
        <f>FEcalc!F187</f>
        <v>#DIV/0!</v>
      </c>
      <c r="G97" s="90" t="e">
        <f>FEcalc!G187</f>
        <v>#DIV/0!</v>
      </c>
      <c r="H97" s="90" t="e">
        <f>FEcalc!H187</f>
        <v>#DIV/0!</v>
      </c>
      <c r="I97" s="90" t="e">
        <f>FEcalc!I187</f>
        <v>#DIV/0!</v>
      </c>
      <c r="J97" s="90" t="e">
        <f>FEcalc!J187</f>
        <v>#DIV/0!</v>
      </c>
      <c r="K97" s="90" t="e">
        <f>FEcalc!K187</f>
        <v>#DIV/0!</v>
      </c>
      <c r="L97" s="90" t="e">
        <f>FEcalc!L187</f>
        <v>#DIV/0!</v>
      </c>
      <c r="M97" s="90" t="e">
        <f>FEcalc!M187</f>
        <v>#DIV/0!</v>
      </c>
      <c r="N97" s="90" t="e">
        <f>FEcalc!N187</f>
        <v>#DIV/0!</v>
      </c>
    </row>
    <row r="98" spans="2:14" x14ac:dyDescent="0.15">
      <c r="B98" s="83" t="str">
        <f>FEcalc!B189</f>
        <v>50_Run51</v>
      </c>
      <c r="C98" s="87">
        <f>FEcalc!C189</f>
        <v>0</v>
      </c>
      <c r="D98" s="83" t="str">
        <f>FEcalc!D189</f>
        <v>JASO BC</v>
      </c>
      <c r="E98" s="90" t="e">
        <f>FEcalc!E189</f>
        <v>#DIV/0!</v>
      </c>
      <c r="F98" s="90" t="e">
        <f>FEcalc!F189</f>
        <v>#DIV/0!</v>
      </c>
      <c r="G98" s="90" t="e">
        <f>FEcalc!G189</f>
        <v>#DIV/0!</v>
      </c>
      <c r="H98" s="90" t="e">
        <f>FEcalc!H189</f>
        <v>#DIV/0!</v>
      </c>
      <c r="I98" s="90" t="e">
        <f>FEcalc!I189</f>
        <v>#DIV/0!</v>
      </c>
      <c r="J98" s="90" t="e">
        <f>FEcalc!J189</f>
        <v>#DIV/0!</v>
      </c>
      <c r="K98" s="90" t="e">
        <f>FEcalc!K189</f>
        <v>#DIV/0!</v>
      </c>
      <c r="L98" s="90" t="e">
        <f>FEcalc!L189</f>
        <v>#DIV/0!</v>
      </c>
      <c r="M98" s="90" t="e">
        <f>FEcalc!M189</f>
        <v>#DIV/0!</v>
      </c>
      <c r="N98" s="90" t="e">
        <f>FEcalc!N189</f>
        <v>#DIV/0!</v>
      </c>
    </row>
    <row r="99" spans="2:14" x14ac:dyDescent="0.15">
      <c r="B99" s="83" t="str">
        <f>FEcalc!B191</f>
        <v>50_Run53</v>
      </c>
      <c r="C99" s="87">
        <f>FEcalc!C191</f>
        <v>0</v>
      </c>
      <c r="D99" s="83" t="str">
        <f>FEcalc!D191</f>
        <v>JASO BC</v>
      </c>
      <c r="E99" s="90" t="e">
        <f>FEcalc!E191</f>
        <v>#DIV/0!</v>
      </c>
      <c r="F99" s="90" t="e">
        <f>FEcalc!F191</f>
        <v>#DIV/0!</v>
      </c>
      <c r="G99" s="90" t="e">
        <f>FEcalc!G191</f>
        <v>#DIV/0!</v>
      </c>
      <c r="H99" s="90" t="e">
        <f>FEcalc!H191</f>
        <v>#DIV/0!</v>
      </c>
      <c r="I99" s="90" t="e">
        <f>FEcalc!I191</f>
        <v>#DIV/0!</v>
      </c>
      <c r="J99" s="90" t="e">
        <f>FEcalc!J191</f>
        <v>#DIV/0!</v>
      </c>
      <c r="K99" s="90" t="e">
        <f>FEcalc!K191</f>
        <v>#DIV/0!</v>
      </c>
      <c r="L99" s="90" t="e">
        <f>FEcalc!L191</f>
        <v>#DIV/0!</v>
      </c>
      <c r="M99" s="90" t="e">
        <f>FEcalc!M191</f>
        <v>#DIV/0!</v>
      </c>
      <c r="N99" s="90" t="e">
        <f>FEcalc!N191</f>
        <v>#DIV/0!</v>
      </c>
    </row>
    <row r="100" spans="2:14" x14ac:dyDescent="0.15">
      <c r="B100" s="83" t="str">
        <f>FEcalc!B193</f>
        <v>50_Run55</v>
      </c>
      <c r="C100" s="87">
        <f>FEcalc!C193</f>
        <v>0</v>
      </c>
      <c r="D100" s="83" t="str">
        <f>FEcalc!D193</f>
        <v>JASO BC</v>
      </c>
      <c r="E100" s="90" t="e">
        <f>FEcalc!E193</f>
        <v>#DIV/0!</v>
      </c>
      <c r="F100" s="90" t="e">
        <f>FEcalc!F193</f>
        <v>#DIV/0!</v>
      </c>
      <c r="G100" s="90" t="e">
        <f>FEcalc!G193</f>
        <v>#DIV/0!</v>
      </c>
      <c r="H100" s="90" t="e">
        <f>FEcalc!H193</f>
        <v>#DIV/0!</v>
      </c>
      <c r="I100" s="90" t="e">
        <f>FEcalc!I193</f>
        <v>#DIV/0!</v>
      </c>
      <c r="J100" s="90" t="e">
        <f>FEcalc!J193</f>
        <v>#DIV/0!</v>
      </c>
      <c r="K100" s="90" t="e">
        <f>FEcalc!K193</f>
        <v>#DIV/0!</v>
      </c>
      <c r="L100" s="90" t="e">
        <f>FEcalc!L193</f>
        <v>#DIV/0!</v>
      </c>
      <c r="M100" s="90" t="e">
        <f>FEcalc!M193</f>
        <v>#DIV/0!</v>
      </c>
      <c r="N100" s="90" t="e">
        <f>FEcalc!N193</f>
        <v>#DIV/0!</v>
      </c>
    </row>
    <row r="101" spans="2:14" x14ac:dyDescent="0.15">
      <c r="B101" s="83" t="str">
        <f>FEcalc!B195</f>
        <v>50_Run57</v>
      </c>
      <c r="C101" s="87">
        <f>FEcalc!C195</f>
        <v>0</v>
      </c>
      <c r="D101" s="83" t="str">
        <f>FEcalc!D195</f>
        <v>JASO BC</v>
      </c>
      <c r="E101" s="90" t="e">
        <f>FEcalc!E195</f>
        <v>#DIV/0!</v>
      </c>
      <c r="F101" s="90" t="e">
        <f>FEcalc!F195</f>
        <v>#DIV/0!</v>
      </c>
      <c r="G101" s="90" t="e">
        <f>FEcalc!G195</f>
        <v>#DIV/0!</v>
      </c>
      <c r="H101" s="90" t="e">
        <f>FEcalc!H195</f>
        <v>#DIV/0!</v>
      </c>
      <c r="I101" s="90" t="e">
        <f>FEcalc!I195</f>
        <v>#DIV/0!</v>
      </c>
      <c r="J101" s="90" t="e">
        <f>FEcalc!J195</f>
        <v>#DIV/0!</v>
      </c>
      <c r="K101" s="90" t="e">
        <f>FEcalc!K195</f>
        <v>#DIV/0!</v>
      </c>
      <c r="L101" s="90" t="e">
        <f>FEcalc!L195</f>
        <v>#DIV/0!</v>
      </c>
      <c r="M101" s="90" t="e">
        <f>FEcalc!M195</f>
        <v>#DIV/0!</v>
      </c>
      <c r="N101" s="90" t="e">
        <f>FEcalc!N195</f>
        <v>#DIV/0!</v>
      </c>
    </row>
    <row r="102" spans="2:14" x14ac:dyDescent="0.15">
      <c r="B102" s="83" t="str">
        <f>FEcalc!B197</f>
        <v>50_Run59</v>
      </c>
      <c r="C102" s="87">
        <f>FEcalc!C197</f>
        <v>0</v>
      </c>
      <c r="D102" s="83" t="str">
        <f>FEcalc!D197</f>
        <v>JASO BC</v>
      </c>
      <c r="E102" s="90" t="e">
        <f>FEcalc!E197</f>
        <v>#DIV/0!</v>
      </c>
      <c r="F102" s="90" t="e">
        <f>FEcalc!F197</f>
        <v>#DIV/0!</v>
      </c>
      <c r="G102" s="90" t="e">
        <f>FEcalc!G197</f>
        <v>#DIV/0!</v>
      </c>
      <c r="H102" s="90" t="e">
        <f>FEcalc!H197</f>
        <v>#DIV/0!</v>
      </c>
      <c r="I102" s="90" t="e">
        <f>FEcalc!I197</f>
        <v>#DIV/0!</v>
      </c>
      <c r="J102" s="90" t="e">
        <f>FEcalc!J197</f>
        <v>#DIV/0!</v>
      </c>
      <c r="K102" s="90" t="e">
        <f>FEcalc!K197</f>
        <v>#DIV/0!</v>
      </c>
      <c r="L102" s="90" t="e">
        <f>FEcalc!L197</f>
        <v>#DIV/0!</v>
      </c>
      <c r="M102" s="90" t="e">
        <f>FEcalc!M197</f>
        <v>#DIV/0!</v>
      </c>
      <c r="N102" s="90" t="e">
        <f>FEcalc!N197</f>
        <v>#DIV/0!</v>
      </c>
    </row>
    <row r="104" spans="2:14" ht="13.5" thickBot="1" x14ac:dyDescent="0.25">
      <c r="B104" s="1" t="s">
        <v>97</v>
      </c>
      <c r="C104" s="83" t="str">
        <f>IF(InputData!$M$1="English",TitleTable!C$33,TitleTable!B$33)</f>
        <v>BC Fluctuation</v>
      </c>
      <c r="E104" s="2" t="s">
        <v>3</v>
      </c>
      <c r="N104" s="83" t="s">
        <v>26</v>
      </c>
    </row>
    <row r="105" spans="2:14" ht="13.5" thickBot="1" x14ac:dyDescent="0.25">
      <c r="B105" s="82" t="s">
        <v>95</v>
      </c>
      <c r="C105" s="84" t="s">
        <v>25</v>
      </c>
      <c r="D105" s="84" t="s">
        <v>24</v>
      </c>
      <c r="E105" s="85">
        <v>650</v>
      </c>
      <c r="F105" s="86">
        <v>800</v>
      </c>
      <c r="G105" s="86">
        <v>1000</v>
      </c>
      <c r="H105" s="86">
        <v>1200</v>
      </c>
      <c r="I105" s="86">
        <v>1400</v>
      </c>
      <c r="J105" s="86">
        <v>1600</v>
      </c>
      <c r="K105" s="86">
        <v>1800</v>
      </c>
      <c r="L105" s="86">
        <v>2000</v>
      </c>
      <c r="M105" s="86">
        <v>2400</v>
      </c>
      <c r="N105" s="86">
        <v>2800</v>
      </c>
    </row>
    <row r="106" spans="2:14" x14ac:dyDescent="0.15">
      <c r="B106" s="87" t="str">
        <f t="shared" ref="B106:D129" si="0">B74</f>
        <v>50_Run3</v>
      </c>
      <c r="C106" s="87">
        <f t="shared" si="0"/>
        <v>0</v>
      </c>
      <c r="D106" s="87" t="str">
        <f t="shared" si="0"/>
        <v>JASO BC</v>
      </c>
      <c r="E106" s="90">
        <f t="shared" ref="E106:N106" si="1">E74-E73</f>
        <v>-4.4368859594019483E-2</v>
      </c>
      <c r="F106" s="90">
        <f t="shared" si="1"/>
        <v>-0.13827341646329039</v>
      </c>
      <c r="G106" s="90">
        <f t="shared" si="1"/>
        <v>-0.12107932290757972</v>
      </c>
      <c r="H106" s="90">
        <f t="shared" si="1"/>
        <v>-6.2288551691544569E-2</v>
      </c>
      <c r="I106" s="90">
        <f t="shared" si="1"/>
        <v>-0.23305633353183808</v>
      </c>
      <c r="J106" s="90">
        <f t="shared" si="1"/>
        <v>-0.20193823077163131</v>
      </c>
      <c r="K106" s="90">
        <f t="shared" si="1"/>
        <v>-0.20602627559734543</v>
      </c>
      <c r="L106" s="90">
        <f t="shared" si="1"/>
        <v>-0.25946760589030049</v>
      </c>
      <c r="M106" s="90">
        <f t="shared" si="1"/>
        <v>-0.41698874539957842</v>
      </c>
      <c r="N106" s="90">
        <f t="shared" si="1"/>
        <v>-0.50725835953564768</v>
      </c>
    </row>
    <row r="107" spans="2:14" x14ac:dyDescent="0.15">
      <c r="B107" s="83" t="str">
        <f t="shared" si="0"/>
        <v>50_Run5</v>
      </c>
      <c r="C107" s="87">
        <f t="shared" si="0"/>
        <v>0</v>
      </c>
      <c r="D107" s="83" t="str">
        <f t="shared" si="0"/>
        <v>JASO BC</v>
      </c>
      <c r="E107" s="90" t="e">
        <f t="shared" ref="E107:N107" si="2">E75-E74</f>
        <v>#DIV/0!</v>
      </c>
      <c r="F107" s="90" t="e">
        <f t="shared" si="2"/>
        <v>#DIV/0!</v>
      </c>
      <c r="G107" s="90" t="e">
        <f t="shared" si="2"/>
        <v>#DIV/0!</v>
      </c>
      <c r="H107" s="90" t="e">
        <f t="shared" si="2"/>
        <v>#DIV/0!</v>
      </c>
      <c r="I107" s="90" t="e">
        <f t="shared" si="2"/>
        <v>#DIV/0!</v>
      </c>
      <c r="J107" s="90" t="e">
        <f t="shared" si="2"/>
        <v>#DIV/0!</v>
      </c>
      <c r="K107" s="90" t="e">
        <f t="shared" si="2"/>
        <v>#DIV/0!</v>
      </c>
      <c r="L107" s="90" t="e">
        <f t="shared" si="2"/>
        <v>#DIV/0!</v>
      </c>
      <c r="M107" s="90" t="e">
        <f t="shared" si="2"/>
        <v>#DIV/0!</v>
      </c>
      <c r="N107" s="90" t="e">
        <f t="shared" si="2"/>
        <v>#DIV/0!</v>
      </c>
    </row>
    <row r="108" spans="2:14" x14ac:dyDescent="0.15">
      <c r="B108" s="83" t="str">
        <f t="shared" si="0"/>
        <v>50_Run7</v>
      </c>
      <c r="C108" s="87">
        <f t="shared" si="0"/>
        <v>0</v>
      </c>
      <c r="D108" s="83" t="str">
        <f t="shared" si="0"/>
        <v>JASO BC</v>
      </c>
      <c r="E108" s="90" t="e">
        <f t="shared" ref="E108:N108" si="3">E76-E75</f>
        <v>#DIV/0!</v>
      </c>
      <c r="F108" s="90" t="e">
        <f t="shared" si="3"/>
        <v>#DIV/0!</v>
      </c>
      <c r="G108" s="90" t="e">
        <f t="shared" si="3"/>
        <v>#DIV/0!</v>
      </c>
      <c r="H108" s="90" t="e">
        <f t="shared" si="3"/>
        <v>#DIV/0!</v>
      </c>
      <c r="I108" s="90" t="e">
        <f t="shared" si="3"/>
        <v>#DIV/0!</v>
      </c>
      <c r="J108" s="90" t="e">
        <f t="shared" si="3"/>
        <v>#DIV/0!</v>
      </c>
      <c r="K108" s="90" t="e">
        <f t="shared" si="3"/>
        <v>#DIV/0!</v>
      </c>
      <c r="L108" s="90" t="e">
        <f t="shared" si="3"/>
        <v>#DIV/0!</v>
      </c>
      <c r="M108" s="90" t="e">
        <f t="shared" si="3"/>
        <v>#DIV/0!</v>
      </c>
      <c r="N108" s="90" t="e">
        <f t="shared" si="3"/>
        <v>#DIV/0!</v>
      </c>
    </row>
    <row r="109" spans="2:14" x14ac:dyDescent="0.15">
      <c r="B109" s="83" t="str">
        <f t="shared" si="0"/>
        <v>50_Run9</v>
      </c>
      <c r="C109" s="87">
        <f t="shared" si="0"/>
        <v>0</v>
      </c>
      <c r="D109" s="83" t="str">
        <f t="shared" si="0"/>
        <v>JASO BC</v>
      </c>
      <c r="E109" s="90" t="e">
        <f t="shared" ref="E109:N109" si="4">E77-E76</f>
        <v>#DIV/0!</v>
      </c>
      <c r="F109" s="90" t="e">
        <f t="shared" si="4"/>
        <v>#DIV/0!</v>
      </c>
      <c r="G109" s="90" t="e">
        <f t="shared" si="4"/>
        <v>#DIV/0!</v>
      </c>
      <c r="H109" s="90" t="e">
        <f t="shared" si="4"/>
        <v>#DIV/0!</v>
      </c>
      <c r="I109" s="90" t="e">
        <f t="shared" si="4"/>
        <v>#DIV/0!</v>
      </c>
      <c r="J109" s="90" t="e">
        <f t="shared" si="4"/>
        <v>#DIV/0!</v>
      </c>
      <c r="K109" s="90" t="e">
        <f t="shared" si="4"/>
        <v>#DIV/0!</v>
      </c>
      <c r="L109" s="90" t="e">
        <f t="shared" si="4"/>
        <v>#DIV/0!</v>
      </c>
      <c r="M109" s="90" t="e">
        <f t="shared" si="4"/>
        <v>#DIV/0!</v>
      </c>
      <c r="N109" s="90" t="e">
        <f t="shared" si="4"/>
        <v>#DIV/0!</v>
      </c>
    </row>
    <row r="110" spans="2:14" x14ac:dyDescent="0.15">
      <c r="B110" s="83" t="str">
        <f t="shared" si="0"/>
        <v>50_Run11</v>
      </c>
      <c r="C110" s="87">
        <f t="shared" si="0"/>
        <v>0</v>
      </c>
      <c r="D110" s="83" t="str">
        <f t="shared" si="0"/>
        <v>JASO BC</v>
      </c>
      <c r="E110" s="90" t="e">
        <f t="shared" ref="E110:N110" si="5">E78-E77</f>
        <v>#DIV/0!</v>
      </c>
      <c r="F110" s="90" t="e">
        <f t="shared" si="5"/>
        <v>#DIV/0!</v>
      </c>
      <c r="G110" s="90" t="e">
        <f t="shared" si="5"/>
        <v>#DIV/0!</v>
      </c>
      <c r="H110" s="90" t="e">
        <f t="shared" si="5"/>
        <v>#DIV/0!</v>
      </c>
      <c r="I110" s="90" t="e">
        <f t="shared" si="5"/>
        <v>#DIV/0!</v>
      </c>
      <c r="J110" s="90" t="e">
        <f t="shared" si="5"/>
        <v>#DIV/0!</v>
      </c>
      <c r="K110" s="90" t="e">
        <f t="shared" si="5"/>
        <v>#DIV/0!</v>
      </c>
      <c r="L110" s="90" t="e">
        <f t="shared" si="5"/>
        <v>#DIV/0!</v>
      </c>
      <c r="M110" s="90" t="e">
        <f t="shared" si="5"/>
        <v>#DIV/0!</v>
      </c>
      <c r="N110" s="90" t="e">
        <f t="shared" si="5"/>
        <v>#DIV/0!</v>
      </c>
    </row>
    <row r="111" spans="2:14" x14ac:dyDescent="0.15">
      <c r="B111" s="83" t="str">
        <f t="shared" si="0"/>
        <v>50_Run13</v>
      </c>
      <c r="C111" s="87">
        <f t="shared" si="0"/>
        <v>0</v>
      </c>
      <c r="D111" s="83" t="str">
        <f t="shared" si="0"/>
        <v>JASO BC</v>
      </c>
      <c r="E111" s="90" t="e">
        <f t="shared" ref="E111:N111" si="6">E79-E78</f>
        <v>#DIV/0!</v>
      </c>
      <c r="F111" s="90" t="e">
        <f t="shared" si="6"/>
        <v>#DIV/0!</v>
      </c>
      <c r="G111" s="90" t="e">
        <f t="shared" si="6"/>
        <v>#DIV/0!</v>
      </c>
      <c r="H111" s="90" t="e">
        <f t="shared" si="6"/>
        <v>#DIV/0!</v>
      </c>
      <c r="I111" s="90" t="e">
        <f t="shared" si="6"/>
        <v>#DIV/0!</v>
      </c>
      <c r="J111" s="90" t="e">
        <f t="shared" si="6"/>
        <v>#DIV/0!</v>
      </c>
      <c r="K111" s="90" t="e">
        <f t="shared" si="6"/>
        <v>#DIV/0!</v>
      </c>
      <c r="L111" s="90" t="e">
        <f t="shared" si="6"/>
        <v>#DIV/0!</v>
      </c>
      <c r="M111" s="90" t="e">
        <f t="shared" si="6"/>
        <v>#DIV/0!</v>
      </c>
      <c r="N111" s="90" t="e">
        <f t="shared" si="6"/>
        <v>#DIV/0!</v>
      </c>
    </row>
    <row r="112" spans="2:14" x14ac:dyDescent="0.15">
      <c r="B112" s="83" t="str">
        <f t="shared" si="0"/>
        <v>50_Run15</v>
      </c>
      <c r="C112" s="87">
        <f t="shared" si="0"/>
        <v>0</v>
      </c>
      <c r="D112" s="83" t="str">
        <f t="shared" si="0"/>
        <v>JASO BC</v>
      </c>
      <c r="E112" s="90" t="e">
        <f t="shared" ref="E112:N112" si="7">E80-E79</f>
        <v>#DIV/0!</v>
      </c>
      <c r="F112" s="90" t="e">
        <f t="shared" si="7"/>
        <v>#DIV/0!</v>
      </c>
      <c r="G112" s="90" t="e">
        <f t="shared" si="7"/>
        <v>#DIV/0!</v>
      </c>
      <c r="H112" s="90" t="e">
        <f t="shared" si="7"/>
        <v>#DIV/0!</v>
      </c>
      <c r="I112" s="90" t="e">
        <f t="shared" si="7"/>
        <v>#DIV/0!</v>
      </c>
      <c r="J112" s="90" t="e">
        <f t="shared" si="7"/>
        <v>#DIV/0!</v>
      </c>
      <c r="K112" s="90" t="e">
        <f t="shared" si="7"/>
        <v>#DIV/0!</v>
      </c>
      <c r="L112" s="90" t="e">
        <f t="shared" si="7"/>
        <v>#DIV/0!</v>
      </c>
      <c r="M112" s="90" t="e">
        <f t="shared" si="7"/>
        <v>#DIV/0!</v>
      </c>
      <c r="N112" s="90" t="e">
        <f t="shared" si="7"/>
        <v>#DIV/0!</v>
      </c>
    </row>
    <row r="113" spans="2:14" x14ac:dyDescent="0.15">
      <c r="B113" s="83" t="str">
        <f t="shared" si="0"/>
        <v>50_Run17</v>
      </c>
      <c r="C113" s="87">
        <f t="shared" si="0"/>
        <v>0</v>
      </c>
      <c r="D113" s="83" t="str">
        <f t="shared" si="0"/>
        <v>JASO BC</v>
      </c>
      <c r="E113" s="90" t="e">
        <f t="shared" ref="E113:N113" si="8">E81-E80</f>
        <v>#DIV/0!</v>
      </c>
      <c r="F113" s="90" t="e">
        <f t="shared" si="8"/>
        <v>#DIV/0!</v>
      </c>
      <c r="G113" s="90" t="e">
        <f t="shared" si="8"/>
        <v>#DIV/0!</v>
      </c>
      <c r="H113" s="90" t="e">
        <f t="shared" si="8"/>
        <v>#DIV/0!</v>
      </c>
      <c r="I113" s="90" t="e">
        <f t="shared" si="8"/>
        <v>#DIV/0!</v>
      </c>
      <c r="J113" s="90" t="e">
        <f t="shared" si="8"/>
        <v>#DIV/0!</v>
      </c>
      <c r="K113" s="90" t="e">
        <f t="shared" si="8"/>
        <v>#DIV/0!</v>
      </c>
      <c r="L113" s="90" t="e">
        <f t="shared" si="8"/>
        <v>#DIV/0!</v>
      </c>
      <c r="M113" s="90" t="e">
        <f t="shared" si="8"/>
        <v>#DIV/0!</v>
      </c>
      <c r="N113" s="90" t="e">
        <f t="shared" si="8"/>
        <v>#DIV/0!</v>
      </c>
    </row>
    <row r="114" spans="2:14" x14ac:dyDescent="0.15">
      <c r="B114" s="83" t="str">
        <f t="shared" si="0"/>
        <v>50_Run19</v>
      </c>
      <c r="C114" s="87">
        <f t="shared" si="0"/>
        <v>0</v>
      </c>
      <c r="D114" s="83" t="str">
        <f t="shared" si="0"/>
        <v>JASO BC</v>
      </c>
      <c r="E114" s="90" t="e">
        <f t="shared" ref="E114:N114" si="9">E82-E81</f>
        <v>#DIV/0!</v>
      </c>
      <c r="F114" s="90" t="e">
        <f t="shared" si="9"/>
        <v>#DIV/0!</v>
      </c>
      <c r="G114" s="90" t="e">
        <f t="shared" si="9"/>
        <v>#DIV/0!</v>
      </c>
      <c r="H114" s="90" t="e">
        <f t="shared" si="9"/>
        <v>#DIV/0!</v>
      </c>
      <c r="I114" s="90" t="e">
        <f t="shared" si="9"/>
        <v>#DIV/0!</v>
      </c>
      <c r="J114" s="90" t="e">
        <f t="shared" si="9"/>
        <v>#DIV/0!</v>
      </c>
      <c r="K114" s="90" t="e">
        <f t="shared" si="9"/>
        <v>#DIV/0!</v>
      </c>
      <c r="L114" s="90" t="e">
        <f t="shared" si="9"/>
        <v>#DIV/0!</v>
      </c>
      <c r="M114" s="90" t="e">
        <f t="shared" si="9"/>
        <v>#DIV/0!</v>
      </c>
      <c r="N114" s="90" t="e">
        <f t="shared" si="9"/>
        <v>#DIV/0!</v>
      </c>
    </row>
    <row r="115" spans="2:14" x14ac:dyDescent="0.15">
      <c r="B115" s="83" t="str">
        <f t="shared" si="0"/>
        <v>50_Run21</v>
      </c>
      <c r="C115" s="87">
        <f t="shared" si="0"/>
        <v>0</v>
      </c>
      <c r="D115" s="83" t="str">
        <f t="shared" si="0"/>
        <v>JASO BC</v>
      </c>
      <c r="E115" s="90" t="e">
        <f t="shared" ref="E115:N115" si="10">E83-E82</f>
        <v>#DIV/0!</v>
      </c>
      <c r="F115" s="90" t="e">
        <f t="shared" si="10"/>
        <v>#DIV/0!</v>
      </c>
      <c r="G115" s="90" t="e">
        <f t="shared" si="10"/>
        <v>#DIV/0!</v>
      </c>
      <c r="H115" s="90" t="e">
        <f t="shared" si="10"/>
        <v>#DIV/0!</v>
      </c>
      <c r="I115" s="90" t="e">
        <f t="shared" si="10"/>
        <v>#DIV/0!</v>
      </c>
      <c r="J115" s="90" t="e">
        <f t="shared" si="10"/>
        <v>#DIV/0!</v>
      </c>
      <c r="K115" s="90" t="e">
        <f t="shared" si="10"/>
        <v>#DIV/0!</v>
      </c>
      <c r="L115" s="90" t="e">
        <f t="shared" si="10"/>
        <v>#DIV/0!</v>
      </c>
      <c r="M115" s="90" t="e">
        <f t="shared" si="10"/>
        <v>#DIV/0!</v>
      </c>
      <c r="N115" s="90" t="e">
        <f t="shared" si="10"/>
        <v>#DIV/0!</v>
      </c>
    </row>
    <row r="116" spans="2:14" x14ac:dyDescent="0.15">
      <c r="B116" s="83" t="str">
        <f t="shared" si="0"/>
        <v>50_Run23</v>
      </c>
      <c r="C116" s="87">
        <f t="shared" si="0"/>
        <v>0</v>
      </c>
      <c r="D116" s="83" t="str">
        <f t="shared" si="0"/>
        <v>JASO BC</v>
      </c>
      <c r="E116" s="90" t="e">
        <f t="shared" ref="E116:N116" si="11">E84-E83</f>
        <v>#DIV/0!</v>
      </c>
      <c r="F116" s="90" t="e">
        <f t="shared" si="11"/>
        <v>#DIV/0!</v>
      </c>
      <c r="G116" s="90" t="e">
        <f t="shared" si="11"/>
        <v>#DIV/0!</v>
      </c>
      <c r="H116" s="90" t="e">
        <f t="shared" si="11"/>
        <v>#DIV/0!</v>
      </c>
      <c r="I116" s="90" t="e">
        <f t="shared" si="11"/>
        <v>#DIV/0!</v>
      </c>
      <c r="J116" s="90" t="e">
        <f t="shared" si="11"/>
        <v>#DIV/0!</v>
      </c>
      <c r="K116" s="90" t="e">
        <f t="shared" si="11"/>
        <v>#DIV/0!</v>
      </c>
      <c r="L116" s="90" t="e">
        <f t="shared" si="11"/>
        <v>#DIV/0!</v>
      </c>
      <c r="M116" s="90" t="e">
        <f t="shared" si="11"/>
        <v>#DIV/0!</v>
      </c>
      <c r="N116" s="90" t="e">
        <f t="shared" si="11"/>
        <v>#DIV/0!</v>
      </c>
    </row>
    <row r="117" spans="2:14" x14ac:dyDescent="0.15">
      <c r="B117" s="83" t="str">
        <f t="shared" si="0"/>
        <v>50_Run25</v>
      </c>
      <c r="C117" s="87">
        <f t="shared" si="0"/>
        <v>0</v>
      </c>
      <c r="D117" s="83" t="str">
        <f t="shared" si="0"/>
        <v>JASO BC</v>
      </c>
      <c r="E117" s="90" t="e">
        <f t="shared" ref="E117:N117" si="12">E85-E84</f>
        <v>#DIV/0!</v>
      </c>
      <c r="F117" s="90" t="e">
        <f t="shared" si="12"/>
        <v>#DIV/0!</v>
      </c>
      <c r="G117" s="90" t="e">
        <f t="shared" si="12"/>
        <v>#DIV/0!</v>
      </c>
      <c r="H117" s="90" t="e">
        <f t="shared" si="12"/>
        <v>#DIV/0!</v>
      </c>
      <c r="I117" s="90" t="e">
        <f t="shared" si="12"/>
        <v>#DIV/0!</v>
      </c>
      <c r="J117" s="90" t="e">
        <f t="shared" si="12"/>
        <v>#DIV/0!</v>
      </c>
      <c r="K117" s="90" t="e">
        <f t="shared" si="12"/>
        <v>#DIV/0!</v>
      </c>
      <c r="L117" s="90" t="e">
        <f t="shared" si="12"/>
        <v>#DIV/0!</v>
      </c>
      <c r="M117" s="90" t="e">
        <f t="shared" si="12"/>
        <v>#DIV/0!</v>
      </c>
      <c r="N117" s="90" t="e">
        <f t="shared" si="12"/>
        <v>#DIV/0!</v>
      </c>
    </row>
    <row r="118" spans="2:14" x14ac:dyDescent="0.15">
      <c r="B118" s="83" t="str">
        <f t="shared" si="0"/>
        <v>50_Run27</v>
      </c>
      <c r="C118" s="87">
        <f t="shared" si="0"/>
        <v>0</v>
      </c>
      <c r="D118" s="83" t="str">
        <f t="shared" si="0"/>
        <v>JASO BC</v>
      </c>
      <c r="E118" s="90" t="e">
        <f t="shared" ref="E118:N118" si="13">E86-E85</f>
        <v>#DIV/0!</v>
      </c>
      <c r="F118" s="90" t="e">
        <f t="shared" si="13"/>
        <v>#DIV/0!</v>
      </c>
      <c r="G118" s="90" t="e">
        <f t="shared" si="13"/>
        <v>#DIV/0!</v>
      </c>
      <c r="H118" s="90" t="e">
        <f t="shared" si="13"/>
        <v>#DIV/0!</v>
      </c>
      <c r="I118" s="90" t="e">
        <f t="shared" si="13"/>
        <v>#DIV/0!</v>
      </c>
      <c r="J118" s="90" t="e">
        <f t="shared" si="13"/>
        <v>#DIV/0!</v>
      </c>
      <c r="K118" s="90" t="e">
        <f t="shared" si="13"/>
        <v>#DIV/0!</v>
      </c>
      <c r="L118" s="90" t="e">
        <f t="shared" si="13"/>
        <v>#DIV/0!</v>
      </c>
      <c r="M118" s="90" t="e">
        <f t="shared" si="13"/>
        <v>#DIV/0!</v>
      </c>
      <c r="N118" s="90" t="e">
        <f t="shared" si="13"/>
        <v>#DIV/0!</v>
      </c>
    </row>
    <row r="119" spans="2:14" x14ac:dyDescent="0.15">
      <c r="B119" s="83" t="str">
        <f t="shared" si="0"/>
        <v>50_Run29</v>
      </c>
      <c r="C119" s="87">
        <f t="shared" si="0"/>
        <v>0</v>
      </c>
      <c r="D119" s="83" t="str">
        <f t="shared" si="0"/>
        <v>JASO BC</v>
      </c>
      <c r="E119" s="90" t="e">
        <f t="shared" ref="E119:N119" si="14">E87-E86</f>
        <v>#DIV/0!</v>
      </c>
      <c r="F119" s="90" t="e">
        <f t="shared" si="14"/>
        <v>#DIV/0!</v>
      </c>
      <c r="G119" s="90" t="e">
        <f t="shared" si="14"/>
        <v>#DIV/0!</v>
      </c>
      <c r="H119" s="90" t="e">
        <f t="shared" si="14"/>
        <v>#DIV/0!</v>
      </c>
      <c r="I119" s="90" t="e">
        <f t="shared" si="14"/>
        <v>#DIV/0!</v>
      </c>
      <c r="J119" s="90" t="e">
        <f t="shared" si="14"/>
        <v>#DIV/0!</v>
      </c>
      <c r="K119" s="90" t="e">
        <f t="shared" si="14"/>
        <v>#DIV/0!</v>
      </c>
      <c r="L119" s="90" t="e">
        <f t="shared" si="14"/>
        <v>#DIV/0!</v>
      </c>
      <c r="M119" s="90" t="e">
        <f t="shared" si="14"/>
        <v>#DIV/0!</v>
      </c>
      <c r="N119" s="90" t="e">
        <f t="shared" si="14"/>
        <v>#DIV/0!</v>
      </c>
    </row>
    <row r="120" spans="2:14" x14ac:dyDescent="0.15">
      <c r="B120" s="83" t="str">
        <f t="shared" si="0"/>
        <v>50_Run31</v>
      </c>
      <c r="C120" s="87">
        <f t="shared" si="0"/>
        <v>0</v>
      </c>
      <c r="D120" s="83" t="str">
        <f t="shared" si="0"/>
        <v>JASO BC</v>
      </c>
      <c r="E120" s="90" t="e">
        <f t="shared" ref="E120:N120" si="15">E88-E87</f>
        <v>#DIV/0!</v>
      </c>
      <c r="F120" s="90" t="e">
        <f t="shared" si="15"/>
        <v>#DIV/0!</v>
      </c>
      <c r="G120" s="90" t="e">
        <f t="shared" si="15"/>
        <v>#DIV/0!</v>
      </c>
      <c r="H120" s="90" t="e">
        <f t="shared" si="15"/>
        <v>#DIV/0!</v>
      </c>
      <c r="I120" s="90" t="e">
        <f t="shared" si="15"/>
        <v>#DIV/0!</v>
      </c>
      <c r="J120" s="90" t="e">
        <f t="shared" si="15"/>
        <v>#DIV/0!</v>
      </c>
      <c r="K120" s="90" t="e">
        <f t="shared" si="15"/>
        <v>#DIV/0!</v>
      </c>
      <c r="L120" s="90" t="e">
        <f t="shared" si="15"/>
        <v>#DIV/0!</v>
      </c>
      <c r="M120" s="90" t="e">
        <f t="shared" si="15"/>
        <v>#DIV/0!</v>
      </c>
      <c r="N120" s="90" t="e">
        <f t="shared" si="15"/>
        <v>#DIV/0!</v>
      </c>
    </row>
    <row r="121" spans="2:14" x14ac:dyDescent="0.15">
      <c r="B121" s="83" t="str">
        <f t="shared" si="0"/>
        <v>50_Run33</v>
      </c>
      <c r="C121" s="87">
        <f t="shared" si="0"/>
        <v>0</v>
      </c>
      <c r="D121" s="83" t="str">
        <f t="shared" si="0"/>
        <v>JASO BC</v>
      </c>
      <c r="E121" s="90" t="e">
        <f t="shared" ref="E121:N121" si="16">E89-E88</f>
        <v>#DIV/0!</v>
      </c>
      <c r="F121" s="90" t="e">
        <f t="shared" si="16"/>
        <v>#DIV/0!</v>
      </c>
      <c r="G121" s="90" t="e">
        <f t="shared" si="16"/>
        <v>#DIV/0!</v>
      </c>
      <c r="H121" s="90" t="e">
        <f t="shared" si="16"/>
        <v>#DIV/0!</v>
      </c>
      <c r="I121" s="90" t="e">
        <f t="shared" si="16"/>
        <v>#DIV/0!</v>
      </c>
      <c r="J121" s="90" t="e">
        <f t="shared" si="16"/>
        <v>#DIV/0!</v>
      </c>
      <c r="K121" s="90" t="e">
        <f t="shared" si="16"/>
        <v>#DIV/0!</v>
      </c>
      <c r="L121" s="90" t="e">
        <f t="shared" si="16"/>
        <v>#DIV/0!</v>
      </c>
      <c r="M121" s="90" t="e">
        <f t="shared" si="16"/>
        <v>#DIV/0!</v>
      </c>
      <c r="N121" s="90" t="e">
        <f t="shared" si="16"/>
        <v>#DIV/0!</v>
      </c>
    </row>
    <row r="122" spans="2:14" x14ac:dyDescent="0.15">
      <c r="B122" s="83" t="str">
        <f t="shared" si="0"/>
        <v>50_Run35</v>
      </c>
      <c r="C122" s="87">
        <f t="shared" si="0"/>
        <v>0</v>
      </c>
      <c r="D122" s="83" t="str">
        <f t="shared" si="0"/>
        <v>JASO BC</v>
      </c>
      <c r="E122" s="90" t="e">
        <f t="shared" ref="E122:N122" si="17">E90-E89</f>
        <v>#DIV/0!</v>
      </c>
      <c r="F122" s="90" t="e">
        <f t="shared" si="17"/>
        <v>#DIV/0!</v>
      </c>
      <c r="G122" s="90" t="e">
        <f t="shared" si="17"/>
        <v>#DIV/0!</v>
      </c>
      <c r="H122" s="90" t="e">
        <f t="shared" si="17"/>
        <v>#DIV/0!</v>
      </c>
      <c r="I122" s="90" t="e">
        <f t="shared" si="17"/>
        <v>#DIV/0!</v>
      </c>
      <c r="J122" s="90" t="e">
        <f t="shared" si="17"/>
        <v>#DIV/0!</v>
      </c>
      <c r="K122" s="90" t="e">
        <f t="shared" si="17"/>
        <v>#DIV/0!</v>
      </c>
      <c r="L122" s="90" t="e">
        <f t="shared" si="17"/>
        <v>#DIV/0!</v>
      </c>
      <c r="M122" s="90" t="e">
        <f t="shared" si="17"/>
        <v>#DIV/0!</v>
      </c>
      <c r="N122" s="90" t="e">
        <f t="shared" si="17"/>
        <v>#DIV/0!</v>
      </c>
    </row>
    <row r="123" spans="2:14" x14ac:dyDescent="0.15">
      <c r="B123" s="83" t="str">
        <f t="shared" si="0"/>
        <v>50_Run37</v>
      </c>
      <c r="C123" s="87">
        <f t="shared" si="0"/>
        <v>0</v>
      </c>
      <c r="D123" s="83" t="str">
        <f t="shared" si="0"/>
        <v>JASO BC</v>
      </c>
      <c r="E123" s="90" t="e">
        <f t="shared" ref="E123:N123" si="18">E91-E90</f>
        <v>#DIV/0!</v>
      </c>
      <c r="F123" s="90" t="e">
        <f t="shared" si="18"/>
        <v>#DIV/0!</v>
      </c>
      <c r="G123" s="90" t="e">
        <f t="shared" si="18"/>
        <v>#DIV/0!</v>
      </c>
      <c r="H123" s="90" t="e">
        <f t="shared" si="18"/>
        <v>#DIV/0!</v>
      </c>
      <c r="I123" s="90" t="e">
        <f t="shared" si="18"/>
        <v>#DIV/0!</v>
      </c>
      <c r="J123" s="90" t="e">
        <f t="shared" si="18"/>
        <v>#DIV/0!</v>
      </c>
      <c r="K123" s="90" t="e">
        <f t="shared" si="18"/>
        <v>#DIV/0!</v>
      </c>
      <c r="L123" s="90" t="e">
        <f t="shared" si="18"/>
        <v>#DIV/0!</v>
      </c>
      <c r="M123" s="90" t="e">
        <f t="shared" si="18"/>
        <v>#DIV/0!</v>
      </c>
      <c r="N123" s="90" t="e">
        <f t="shared" si="18"/>
        <v>#DIV/0!</v>
      </c>
    </row>
    <row r="124" spans="2:14" x14ac:dyDescent="0.15">
      <c r="B124" s="83" t="str">
        <f t="shared" si="0"/>
        <v>50_Run39</v>
      </c>
      <c r="C124" s="87">
        <f t="shared" si="0"/>
        <v>0</v>
      </c>
      <c r="D124" s="83" t="str">
        <f t="shared" si="0"/>
        <v>JASO BC</v>
      </c>
      <c r="E124" s="90" t="e">
        <f t="shared" ref="E124:N124" si="19">E92-E91</f>
        <v>#DIV/0!</v>
      </c>
      <c r="F124" s="90" t="e">
        <f t="shared" si="19"/>
        <v>#DIV/0!</v>
      </c>
      <c r="G124" s="90" t="e">
        <f t="shared" si="19"/>
        <v>#DIV/0!</v>
      </c>
      <c r="H124" s="90" t="e">
        <f t="shared" si="19"/>
        <v>#DIV/0!</v>
      </c>
      <c r="I124" s="90" t="e">
        <f t="shared" si="19"/>
        <v>#DIV/0!</v>
      </c>
      <c r="J124" s="90" t="e">
        <f t="shared" si="19"/>
        <v>#DIV/0!</v>
      </c>
      <c r="K124" s="90" t="e">
        <f t="shared" si="19"/>
        <v>#DIV/0!</v>
      </c>
      <c r="L124" s="90" t="e">
        <f t="shared" si="19"/>
        <v>#DIV/0!</v>
      </c>
      <c r="M124" s="90" t="e">
        <f t="shared" si="19"/>
        <v>#DIV/0!</v>
      </c>
      <c r="N124" s="90" t="e">
        <f t="shared" si="19"/>
        <v>#DIV/0!</v>
      </c>
    </row>
    <row r="125" spans="2:14" x14ac:dyDescent="0.15">
      <c r="B125" s="83" t="str">
        <f t="shared" si="0"/>
        <v>50_Run41</v>
      </c>
      <c r="C125" s="87">
        <f t="shared" si="0"/>
        <v>0</v>
      </c>
      <c r="D125" s="83" t="str">
        <f t="shared" si="0"/>
        <v>JASO BC</v>
      </c>
      <c r="E125" s="90" t="e">
        <f t="shared" ref="E125:N125" si="20">E93-E92</f>
        <v>#DIV/0!</v>
      </c>
      <c r="F125" s="90" t="e">
        <f t="shared" si="20"/>
        <v>#DIV/0!</v>
      </c>
      <c r="G125" s="90" t="e">
        <f t="shared" si="20"/>
        <v>#DIV/0!</v>
      </c>
      <c r="H125" s="90" t="e">
        <f t="shared" si="20"/>
        <v>#DIV/0!</v>
      </c>
      <c r="I125" s="90" t="e">
        <f t="shared" si="20"/>
        <v>#DIV/0!</v>
      </c>
      <c r="J125" s="90" t="e">
        <f t="shared" si="20"/>
        <v>#DIV/0!</v>
      </c>
      <c r="K125" s="90" t="e">
        <f t="shared" si="20"/>
        <v>#DIV/0!</v>
      </c>
      <c r="L125" s="90" t="e">
        <f t="shared" si="20"/>
        <v>#DIV/0!</v>
      </c>
      <c r="M125" s="90" t="e">
        <f t="shared" si="20"/>
        <v>#DIV/0!</v>
      </c>
      <c r="N125" s="90" t="e">
        <f t="shared" si="20"/>
        <v>#DIV/0!</v>
      </c>
    </row>
    <row r="126" spans="2:14" x14ac:dyDescent="0.15">
      <c r="B126" s="83" t="str">
        <f t="shared" si="0"/>
        <v>50_Run43</v>
      </c>
      <c r="C126" s="87">
        <f t="shared" si="0"/>
        <v>0</v>
      </c>
      <c r="D126" s="83" t="str">
        <f t="shared" si="0"/>
        <v>JASO BC</v>
      </c>
      <c r="E126" s="90" t="e">
        <f t="shared" ref="E126:N126" si="21">E94-E93</f>
        <v>#DIV/0!</v>
      </c>
      <c r="F126" s="90" t="e">
        <f t="shared" si="21"/>
        <v>#DIV/0!</v>
      </c>
      <c r="G126" s="90" t="e">
        <f t="shared" si="21"/>
        <v>#DIV/0!</v>
      </c>
      <c r="H126" s="90" t="e">
        <f t="shared" si="21"/>
        <v>#DIV/0!</v>
      </c>
      <c r="I126" s="90" t="e">
        <f t="shared" si="21"/>
        <v>#DIV/0!</v>
      </c>
      <c r="J126" s="90" t="e">
        <f t="shared" si="21"/>
        <v>#DIV/0!</v>
      </c>
      <c r="K126" s="90" t="e">
        <f t="shared" si="21"/>
        <v>#DIV/0!</v>
      </c>
      <c r="L126" s="90" t="e">
        <f t="shared" si="21"/>
        <v>#DIV/0!</v>
      </c>
      <c r="M126" s="90" t="e">
        <f t="shared" si="21"/>
        <v>#DIV/0!</v>
      </c>
      <c r="N126" s="90" t="e">
        <f t="shared" si="21"/>
        <v>#DIV/0!</v>
      </c>
    </row>
    <row r="127" spans="2:14" x14ac:dyDescent="0.15">
      <c r="B127" s="83" t="str">
        <f t="shared" si="0"/>
        <v>50_Run45</v>
      </c>
      <c r="C127" s="87">
        <f t="shared" si="0"/>
        <v>0</v>
      </c>
      <c r="D127" s="83" t="str">
        <f t="shared" si="0"/>
        <v>JASO BC</v>
      </c>
      <c r="E127" s="90" t="e">
        <f t="shared" ref="E127:N127" si="22">E95-E94</f>
        <v>#DIV/0!</v>
      </c>
      <c r="F127" s="90" t="e">
        <f t="shared" si="22"/>
        <v>#DIV/0!</v>
      </c>
      <c r="G127" s="90" t="e">
        <f t="shared" si="22"/>
        <v>#DIV/0!</v>
      </c>
      <c r="H127" s="90" t="e">
        <f t="shared" si="22"/>
        <v>#DIV/0!</v>
      </c>
      <c r="I127" s="90" t="e">
        <f t="shared" si="22"/>
        <v>#DIV/0!</v>
      </c>
      <c r="J127" s="90" t="e">
        <f t="shared" si="22"/>
        <v>#DIV/0!</v>
      </c>
      <c r="K127" s="90" t="e">
        <f t="shared" si="22"/>
        <v>#DIV/0!</v>
      </c>
      <c r="L127" s="90" t="e">
        <f t="shared" si="22"/>
        <v>#DIV/0!</v>
      </c>
      <c r="M127" s="90" t="e">
        <f t="shared" si="22"/>
        <v>#DIV/0!</v>
      </c>
      <c r="N127" s="90" t="e">
        <f t="shared" si="22"/>
        <v>#DIV/0!</v>
      </c>
    </row>
    <row r="128" spans="2:14" x14ac:dyDescent="0.15">
      <c r="B128" s="83" t="str">
        <f t="shared" si="0"/>
        <v>50_Run47</v>
      </c>
      <c r="C128" s="87">
        <f t="shared" si="0"/>
        <v>0</v>
      </c>
      <c r="D128" s="83" t="str">
        <f t="shared" si="0"/>
        <v>JASO BC</v>
      </c>
      <c r="E128" s="90" t="e">
        <f t="shared" ref="E128:N128" si="23">E96-E95</f>
        <v>#DIV/0!</v>
      </c>
      <c r="F128" s="90" t="e">
        <f t="shared" si="23"/>
        <v>#DIV/0!</v>
      </c>
      <c r="G128" s="90" t="e">
        <f t="shared" si="23"/>
        <v>#DIV/0!</v>
      </c>
      <c r="H128" s="90" t="e">
        <f t="shared" si="23"/>
        <v>#DIV/0!</v>
      </c>
      <c r="I128" s="90" t="e">
        <f t="shared" si="23"/>
        <v>#DIV/0!</v>
      </c>
      <c r="J128" s="90" t="e">
        <f t="shared" si="23"/>
        <v>#DIV/0!</v>
      </c>
      <c r="K128" s="90" t="e">
        <f t="shared" si="23"/>
        <v>#DIV/0!</v>
      </c>
      <c r="L128" s="90" t="e">
        <f t="shared" si="23"/>
        <v>#DIV/0!</v>
      </c>
      <c r="M128" s="90" t="e">
        <f t="shared" si="23"/>
        <v>#DIV/0!</v>
      </c>
      <c r="N128" s="90" t="e">
        <f t="shared" si="23"/>
        <v>#DIV/0!</v>
      </c>
    </row>
    <row r="129" spans="2:14" x14ac:dyDescent="0.15">
      <c r="B129" s="83" t="str">
        <f t="shared" si="0"/>
        <v>50_Run49</v>
      </c>
      <c r="C129" s="87">
        <f t="shared" si="0"/>
        <v>0</v>
      </c>
      <c r="D129" s="83" t="str">
        <f t="shared" si="0"/>
        <v>JASO BC</v>
      </c>
      <c r="E129" s="90" t="e">
        <f t="shared" ref="E129:N129" si="24">E97-E96</f>
        <v>#DIV/0!</v>
      </c>
      <c r="F129" s="90" t="e">
        <f t="shared" si="24"/>
        <v>#DIV/0!</v>
      </c>
      <c r="G129" s="90" t="e">
        <f t="shared" si="24"/>
        <v>#DIV/0!</v>
      </c>
      <c r="H129" s="90" t="e">
        <f t="shared" si="24"/>
        <v>#DIV/0!</v>
      </c>
      <c r="I129" s="90" t="e">
        <f t="shared" si="24"/>
        <v>#DIV/0!</v>
      </c>
      <c r="J129" s="90" t="e">
        <f t="shared" si="24"/>
        <v>#DIV/0!</v>
      </c>
      <c r="K129" s="90" t="e">
        <f t="shared" si="24"/>
        <v>#DIV/0!</v>
      </c>
      <c r="L129" s="90" t="e">
        <f t="shared" si="24"/>
        <v>#DIV/0!</v>
      </c>
      <c r="M129" s="90" t="e">
        <f t="shared" si="24"/>
        <v>#DIV/0!</v>
      </c>
      <c r="N129" s="90" t="e">
        <f t="shared" si="24"/>
        <v>#DIV/0!</v>
      </c>
    </row>
    <row r="130" spans="2:14" x14ac:dyDescent="0.15">
      <c r="B130" s="83" t="str">
        <f t="shared" ref="B130:D130" si="25">B98</f>
        <v>50_Run51</v>
      </c>
      <c r="C130" s="87">
        <f t="shared" si="25"/>
        <v>0</v>
      </c>
      <c r="D130" s="83" t="str">
        <f t="shared" si="25"/>
        <v>JASO BC</v>
      </c>
      <c r="E130" s="90" t="e">
        <f t="shared" ref="E130:N130" si="26">E98-E97</f>
        <v>#DIV/0!</v>
      </c>
      <c r="F130" s="90" t="e">
        <f t="shared" si="26"/>
        <v>#DIV/0!</v>
      </c>
      <c r="G130" s="90" t="e">
        <f t="shared" si="26"/>
        <v>#DIV/0!</v>
      </c>
      <c r="H130" s="90" t="e">
        <f t="shared" si="26"/>
        <v>#DIV/0!</v>
      </c>
      <c r="I130" s="90" t="e">
        <f t="shared" si="26"/>
        <v>#DIV/0!</v>
      </c>
      <c r="J130" s="90" t="e">
        <f t="shared" si="26"/>
        <v>#DIV/0!</v>
      </c>
      <c r="K130" s="90" t="e">
        <f t="shared" si="26"/>
        <v>#DIV/0!</v>
      </c>
      <c r="L130" s="90" t="e">
        <f t="shared" si="26"/>
        <v>#DIV/0!</v>
      </c>
      <c r="M130" s="90" t="e">
        <f t="shared" si="26"/>
        <v>#DIV/0!</v>
      </c>
      <c r="N130" s="90" t="e">
        <f t="shared" si="26"/>
        <v>#DIV/0!</v>
      </c>
    </row>
    <row r="131" spans="2:14" x14ac:dyDescent="0.15">
      <c r="B131" s="83" t="str">
        <f t="shared" ref="B131:D131" si="27">B99</f>
        <v>50_Run53</v>
      </c>
      <c r="C131" s="87">
        <f t="shared" si="27"/>
        <v>0</v>
      </c>
      <c r="D131" s="83" t="str">
        <f t="shared" si="27"/>
        <v>JASO BC</v>
      </c>
      <c r="E131" s="90" t="e">
        <f t="shared" ref="E131:N131" si="28">E99-E98</f>
        <v>#DIV/0!</v>
      </c>
      <c r="F131" s="90" t="e">
        <f t="shared" si="28"/>
        <v>#DIV/0!</v>
      </c>
      <c r="G131" s="90" t="e">
        <f t="shared" si="28"/>
        <v>#DIV/0!</v>
      </c>
      <c r="H131" s="90" t="e">
        <f t="shared" si="28"/>
        <v>#DIV/0!</v>
      </c>
      <c r="I131" s="90" t="e">
        <f t="shared" si="28"/>
        <v>#DIV/0!</v>
      </c>
      <c r="J131" s="90" t="e">
        <f t="shared" si="28"/>
        <v>#DIV/0!</v>
      </c>
      <c r="K131" s="90" t="e">
        <f t="shared" si="28"/>
        <v>#DIV/0!</v>
      </c>
      <c r="L131" s="90" t="e">
        <f t="shared" si="28"/>
        <v>#DIV/0!</v>
      </c>
      <c r="M131" s="90" t="e">
        <f t="shared" si="28"/>
        <v>#DIV/0!</v>
      </c>
      <c r="N131" s="90" t="e">
        <f t="shared" si="28"/>
        <v>#DIV/0!</v>
      </c>
    </row>
    <row r="132" spans="2:14" x14ac:dyDescent="0.15">
      <c r="B132" s="83" t="str">
        <f t="shared" ref="B132:D132" si="29">B100</f>
        <v>50_Run55</v>
      </c>
      <c r="C132" s="87">
        <f t="shared" si="29"/>
        <v>0</v>
      </c>
      <c r="D132" s="83" t="str">
        <f t="shared" si="29"/>
        <v>JASO BC</v>
      </c>
      <c r="E132" s="90" t="e">
        <f t="shared" ref="E132:N132" si="30">E100-E99</f>
        <v>#DIV/0!</v>
      </c>
      <c r="F132" s="90" t="e">
        <f t="shared" si="30"/>
        <v>#DIV/0!</v>
      </c>
      <c r="G132" s="90" t="e">
        <f t="shared" si="30"/>
        <v>#DIV/0!</v>
      </c>
      <c r="H132" s="90" t="e">
        <f t="shared" si="30"/>
        <v>#DIV/0!</v>
      </c>
      <c r="I132" s="90" t="e">
        <f t="shared" si="30"/>
        <v>#DIV/0!</v>
      </c>
      <c r="J132" s="90" t="e">
        <f t="shared" si="30"/>
        <v>#DIV/0!</v>
      </c>
      <c r="K132" s="90" t="e">
        <f t="shared" si="30"/>
        <v>#DIV/0!</v>
      </c>
      <c r="L132" s="90" t="e">
        <f t="shared" si="30"/>
        <v>#DIV/0!</v>
      </c>
      <c r="M132" s="90" t="e">
        <f t="shared" si="30"/>
        <v>#DIV/0!</v>
      </c>
      <c r="N132" s="90" t="e">
        <f t="shared" si="30"/>
        <v>#DIV/0!</v>
      </c>
    </row>
    <row r="133" spans="2:14" x14ac:dyDescent="0.15">
      <c r="B133" s="83" t="str">
        <f t="shared" ref="B133:D133" si="31">B101</f>
        <v>50_Run57</v>
      </c>
      <c r="C133" s="87">
        <f t="shared" si="31"/>
        <v>0</v>
      </c>
      <c r="D133" s="83" t="str">
        <f t="shared" si="31"/>
        <v>JASO BC</v>
      </c>
      <c r="E133" s="90" t="e">
        <f t="shared" ref="E133:N133" si="32">E101-E100</f>
        <v>#DIV/0!</v>
      </c>
      <c r="F133" s="90" t="e">
        <f t="shared" si="32"/>
        <v>#DIV/0!</v>
      </c>
      <c r="G133" s="90" t="e">
        <f t="shared" si="32"/>
        <v>#DIV/0!</v>
      </c>
      <c r="H133" s="90" t="e">
        <f t="shared" si="32"/>
        <v>#DIV/0!</v>
      </c>
      <c r="I133" s="90" t="e">
        <f t="shared" si="32"/>
        <v>#DIV/0!</v>
      </c>
      <c r="J133" s="90" t="e">
        <f t="shared" si="32"/>
        <v>#DIV/0!</v>
      </c>
      <c r="K133" s="90" t="e">
        <f t="shared" si="32"/>
        <v>#DIV/0!</v>
      </c>
      <c r="L133" s="90" t="e">
        <f t="shared" si="32"/>
        <v>#DIV/0!</v>
      </c>
      <c r="M133" s="90" t="e">
        <f t="shared" si="32"/>
        <v>#DIV/0!</v>
      </c>
      <c r="N133" s="90" t="e">
        <f t="shared" si="32"/>
        <v>#DIV/0!</v>
      </c>
    </row>
    <row r="134" spans="2:14" x14ac:dyDescent="0.15">
      <c r="B134" s="83" t="str">
        <f t="shared" ref="B134:D134" si="33">B102</f>
        <v>50_Run59</v>
      </c>
      <c r="C134" s="87">
        <f t="shared" si="33"/>
        <v>0</v>
      </c>
      <c r="D134" s="83" t="str">
        <f t="shared" si="33"/>
        <v>JASO BC</v>
      </c>
      <c r="E134" s="90" t="e">
        <f t="shared" ref="E134:N134" si="34">E102-E101</f>
        <v>#DIV/0!</v>
      </c>
      <c r="F134" s="90" t="e">
        <f t="shared" si="34"/>
        <v>#DIV/0!</v>
      </c>
      <c r="G134" s="90" t="e">
        <f t="shared" si="34"/>
        <v>#DIV/0!</v>
      </c>
      <c r="H134" s="90" t="e">
        <f t="shared" si="34"/>
        <v>#DIV/0!</v>
      </c>
      <c r="I134" s="90" t="e">
        <f t="shared" si="34"/>
        <v>#DIV/0!</v>
      </c>
      <c r="J134" s="90" t="e">
        <f t="shared" si="34"/>
        <v>#DIV/0!</v>
      </c>
      <c r="K134" s="90" t="e">
        <f t="shared" si="34"/>
        <v>#DIV/0!</v>
      </c>
      <c r="L134" s="90" t="e">
        <f t="shared" si="34"/>
        <v>#DIV/0!</v>
      </c>
      <c r="M134" s="90" t="e">
        <f t="shared" si="34"/>
        <v>#DIV/0!</v>
      </c>
      <c r="N134" s="90" t="e">
        <f t="shared" si="34"/>
        <v>#DIV/0!</v>
      </c>
    </row>
    <row r="136" spans="2:14" ht="13.5" thickBot="1" x14ac:dyDescent="0.25">
      <c r="B136" s="1" t="s">
        <v>99</v>
      </c>
      <c r="C136" s="83" t="str">
        <f>IF(InputData!$M$1="English",TitleTable!C$34,TitleTable!B$34)</f>
        <v xml:space="preserve">BC torque  </v>
      </c>
      <c r="E136" s="2" t="s">
        <v>3</v>
      </c>
      <c r="N136" s="83" t="s">
        <v>26</v>
      </c>
    </row>
    <row r="137" spans="2:14" ht="13.5" thickBot="1" x14ac:dyDescent="0.25">
      <c r="B137" s="82" t="s">
        <v>95</v>
      </c>
      <c r="C137" s="84" t="s">
        <v>25</v>
      </c>
      <c r="D137" s="84" t="s">
        <v>24</v>
      </c>
      <c r="E137" s="85">
        <v>650</v>
      </c>
      <c r="F137" s="86">
        <v>800</v>
      </c>
      <c r="G137" s="86">
        <v>1000</v>
      </c>
      <c r="H137" s="86">
        <v>1200</v>
      </c>
      <c r="I137" s="86">
        <v>1400</v>
      </c>
      <c r="J137" s="86">
        <v>1600</v>
      </c>
      <c r="K137" s="86">
        <v>1800</v>
      </c>
      <c r="L137" s="86">
        <v>2000</v>
      </c>
      <c r="M137" s="86">
        <v>2400</v>
      </c>
      <c r="N137" s="86">
        <v>2800</v>
      </c>
    </row>
    <row r="138" spans="2:14" x14ac:dyDescent="0.15">
      <c r="B138" s="87" t="str">
        <f>FEcalc!B202</f>
        <v>80_Run1</v>
      </c>
      <c r="C138" s="87">
        <f>FEcalc!C202</f>
        <v>0</v>
      </c>
      <c r="D138" s="83" t="str">
        <f>FEcalc!D202</f>
        <v>JASO BC</v>
      </c>
      <c r="E138" s="89">
        <f>FEcalc!E202</f>
        <v>8.5121008535114306</v>
      </c>
      <c r="F138" s="89">
        <f>FEcalc!F202</f>
        <v>9.4655412633323426</v>
      </c>
      <c r="G138" s="89">
        <f>FEcalc!G202</f>
        <v>11.747501390046805</v>
      </c>
      <c r="H138" s="89">
        <f>FEcalc!H202</f>
        <v>14.560012309787847</v>
      </c>
      <c r="I138" s="89">
        <f>FEcalc!I202</f>
        <v>17.502874746541387</v>
      </c>
      <c r="J138" s="89">
        <f>FEcalc!J202</f>
        <v>20.358531707269492</v>
      </c>
      <c r="K138" s="89">
        <f>FEcalc!K202</f>
        <v>23.178088696739714</v>
      </c>
      <c r="L138" s="89">
        <f>FEcalc!L202</f>
        <v>25.879512385612763</v>
      </c>
      <c r="M138" s="89">
        <f>FEcalc!M202</f>
        <v>31.259564735543524</v>
      </c>
      <c r="N138" s="89">
        <f>FEcalc!N202</f>
        <v>35.75030828705475</v>
      </c>
    </row>
    <row r="139" spans="2:14" x14ac:dyDescent="0.15">
      <c r="B139" s="87" t="str">
        <f>FEcalc!B204</f>
        <v>80_Run3</v>
      </c>
      <c r="C139" s="87">
        <f>FEcalc!C204</f>
        <v>0</v>
      </c>
      <c r="D139" s="83" t="str">
        <f>FEcalc!D204</f>
        <v>JASO BC</v>
      </c>
      <c r="E139" s="89">
        <f>FEcalc!E204</f>
        <v>8.8606729403339575</v>
      </c>
      <c r="F139" s="90">
        <f>FEcalc!F204</f>
        <v>9.8296658656465983</v>
      </c>
      <c r="G139" s="90">
        <f>FEcalc!G204</f>
        <v>12.007423159143377</v>
      </c>
      <c r="H139" s="90">
        <f>FEcalc!H204</f>
        <v>14.627687791005107</v>
      </c>
      <c r="I139" s="90">
        <f>FEcalc!I204</f>
        <v>17.376836158376094</v>
      </c>
      <c r="J139" s="90">
        <f>FEcalc!J204</f>
        <v>20.272445975186734</v>
      </c>
      <c r="K139" s="90">
        <f>FEcalc!K204</f>
        <v>23.012862593983037</v>
      </c>
      <c r="L139" s="90">
        <f>FEcalc!L204</f>
        <v>25.640011726429186</v>
      </c>
      <c r="M139" s="90">
        <f>FEcalc!M204</f>
        <v>30.817990644059577</v>
      </c>
      <c r="N139" s="90">
        <f>FEcalc!N204</f>
        <v>35.190691325327762</v>
      </c>
    </row>
    <row r="140" spans="2:14" x14ac:dyDescent="0.15">
      <c r="B140" s="83" t="str">
        <f>FEcalc!B206</f>
        <v>80_Run5</v>
      </c>
      <c r="C140" s="87">
        <f>FEcalc!C206</f>
        <v>0</v>
      </c>
      <c r="D140" s="83" t="str">
        <f>FEcalc!D206</f>
        <v>JASO BC</v>
      </c>
      <c r="E140" s="89" t="e">
        <f>FEcalc!E206</f>
        <v>#DIV/0!</v>
      </c>
      <c r="F140" s="90" t="e">
        <f>FEcalc!F206</f>
        <v>#DIV/0!</v>
      </c>
      <c r="G140" s="90" t="e">
        <f>FEcalc!G206</f>
        <v>#DIV/0!</v>
      </c>
      <c r="H140" s="90" t="e">
        <f>FEcalc!H206</f>
        <v>#DIV/0!</v>
      </c>
      <c r="I140" s="90" t="e">
        <f>FEcalc!I206</f>
        <v>#DIV/0!</v>
      </c>
      <c r="J140" s="90" t="e">
        <f>FEcalc!J206</f>
        <v>#DIV/0!</v>
      </c>
      <c r="K140" s="90" t="e">
        <f>FEcalc!K206</f>
        <v>#DIV/0!</v>
      </c>
      <c r="L140" s="90" t="e">
        <f>FEcalc!L206</f>
        <v>#DIV/0!</v>
      </c>
      <c r="M140" s="90" t="e">
        <f>FEcalc!M206</f>
        <v>#DIV/0!</v>
      </c>
      <c r="N140" s="90" t="e">
        <f>FEcalc!N206</f>
        <v>#DIV/0!</v>
      </c>
    </row>
    <row r="141" spans="2:14" x14ac:dyDescent="0.15">
      <c r="B141" s="83" t="str">
        <f>FEcalc!B208</f>
        <v>80_Run7</v>
      </c>
      <c r="C141" s="87">
        <f>FEcalc!C208</f>
        <v>0</v>
      </c>
      <c r="D141" s="83" t="str">
        <f>FEcalc!D208</f>
        <v>JASO BC</v>
      </c>
      <c r="E141" s="89" t="e">
        <f>FEcalc!E208</f>
        <v>#DIV/0!</v>
      </c>
      <c r="F141" s="90" t="e">
        <f>FEcalc!F208</f>
        <v>#DIV/0!</v>
      </c>
      <c r="G141" s="90" t="e">
        <f>FEcalc!G208</f>
        <v>#DIV/0!</v>
      </c>
      <c r="H141" s="90" t="e">
        <f>FEcalc!H208</f>
        <v>#DIV/0!</v>
      </c>
      <c r="I141" s="90" t="e">
        <f>FEcalc!I208</f>
        <v>#DIV/0!</v>
      </c>
      <c r="J141" s="90" t="e">
        <f>FEcalc!J208</f>
        <v>#DIV/0!</v>
      </c>
      <c r="K141" s="90" t="e">
        <f>FEcalc!K208</f>
        <v>#DIV/0!</v>
      </c>
      <c r="L141" s="90" t="e">
        <f>FEcalc!L208</f>
        <v>#DIV/0!</v>
      </c>
      <c r="M141" s="90" t="e">
        <f>FEcalc!M208</f>
        <v>#DIV/0!</v>
      </c>
      <c r="N141" s="90" t="e">
        <f>FEcalc!N208</f>
        <v>#DIV/0!</v>
      </c>
    </row>
    <row r="142" spans="2:14" x14ac:dyDescent="0.15">
      <c r="B142" s="83" t="str">
        <f>FEcalc!B210</f>
        <v>80_Run9</v>
      </c>
      <c r="C142" s="87">
        <f>FEcalc!C210</f>
        <v>0</v>
      </c>
      <c r="D142" s="83" t="str">
        <f>FEcalc!D210</f>
        <v>JASO BC</v>
      </c>
      <c r="E142" s="89" t="e">
        <f>FEcalc!E210</f>
        <v>#DIV/0!</v>
      </c>
      <c r="F142" s="90" t="e">
        <f>FEcalc!F210</f>
        <v>#DIV/0!</v>
      </c>
      <c r="G142" s="90" t="e">
        <f>FEcalc!G210</f>
        <v>#DIV/0!</v>
      </c>
      <c r="H142" s="90" t="e">
        <f>FEcalc!H210</f>
        <v>#DIV/0!</v>
      </c>
      <c r="I142" s="90" t="e">
        <f>FEcalc!I210</f>
        <v>#DIV/0!</v>
      </c>
      <c r="J142" s="90" t="e">
        <f>FEcalc!J210</f>
        <v>#DIV/0!</v>
      </c>
      <c r="K142" s="90" t="e">
        <f>FEcalc!K210</f>
        <v>#DIV/0!</v>
      </c>
      <c r="L142" s="90" t="e">
        <f>FEcalc!L210</f>
        <v>#DIV/0!</v>
      </c>
      <c r="M142" s="90" t="e">
        <f>FEcalc!M210</f>
        <v>#DIV/0!</v>
      </c>
      <c r="N142" s="90" t="e">
        <f>FEcalc!N210</f>
        <v>#DIV/0!</v>
      </c>
    </row>
    <row r="143" spans="2:14" x14ac:dyDescent="0.15">
      <c r="B143" s="83" t="str">
        <f>FEcalc!B212</f>
        <v>80_Run11</v>
      </c>
      <c r="C143" s="87">
        <f>FEcalc!C212</f>
        <v>0</v>
      </c>
      <c r="D143" s="83" t="str">
        <f>FEcalc!D212</f>
        <v>JASO BC</v>
      </c>
      <c r="E143" s="89" t="e">
        <f>FEcalc!E212</f>
        <v>#DIV/0!</v>
      </c>
      <c r="F143" s="90" t="e">
        <f>FEcalc!F212</f>
        <v>#DIV/0!</v>
      </c>
      <c r="G143" s="90" t="e">
        <f>FEcalc!G212</f>
        <v>#DIV/0!</v>
      </c>
      <c r="H143" s="90" t="e">
        <f>FEcalc!H212</f>
        <v>#DIV/0!</v>
      </c>
      <c r="I143" s="90" t="e">
        <f>FEcalc!I212</f>
        <v>#DIV/0!</v>
      </c>
      <c r="J143" s="90" t="e">
        <f>FEcalc!J212</f>
        <v>#DIV/0!</v>
      </c>
      <c r="K143" s="90" t="e">
        <f>FEcalc!K212</f>
        <v>#DIV/0!</v>
      </c>
      <c r="L143" s="90" t="e">
        <f>FEcalc!L212</f>
        <v>#DIV/0!</v>
      </c>
      <c r="M143" s="90" t="e">
        <f>FEcalc!M212</f>
        <v>#DIV/0!</v>
      </c>
      <c r="N143" s="90" t="e">
        <f>FEcalc!N212</f>
        <v>#DIV/0!</v>
      </c>
    </row>
    <row r="144" spans="2:14" x14ac:dyDescent="0.15">
      <c r="B144" s="83" t="str">
        <f>FEcalc!B214</f>
        <v>80_Run13</v>
      </c>
      <c r="C144" s="87">
        <f>FEcalc!C214</f>
        <v>0</v>
      </c>
      <c r="D144" s="83" t="str">
        <f>FEcalc!D214</f>
        <v>JASO BC</v>
      </c>
      <c r="E144" s="89" t="e">
        <f>FEcalc!E214</f>
        <v>#DIV/0!</v>
      </c>
      <c r="F144" s="90" t="e">
        <f>FEcalc!F214</f>
        <v>#DIV/0!</v>
      </c>
      <c r="G144" s="90" t="e">
        <f>FEcalc!G214</f>
        <v>#DIV/0!</v>
      </c>
      <c r="H144" s="90" t="e">
        <f>FEcalc!H214</f>
        <v>#DIV/0!</v>
      </c>
      <c r="I144" s="90" t="e">
        <f>FEcalc!I214</f>
        <v>#DIV/0!</v>
      </c>
      <c r="J144" s="90" t="e">
        <f>FEcalc!J214</f>
        <v>#DIV/0!</v>
      </c>
      <c r="K144" s="90" t="e">
        <f>FEcalc!K214</f>
        <v>#DIV/0!</v>
      </c>
      <c r="L144" s="90" t="e">
        <f>FEcalc!L214</f>
        <v>#DIV/0!</v>
      </c>
      <c r="M144" s="90" t="e">
        <f>FEcalc!M214</f>
        <v>#DIV/0!</v>
      </c>
      <c r="N144" s="90" t="e">
        <f>FEcalc!N214</f>
        <v>#DIV/0!</v>
      </c>
    </row>
    <row r="145" spans="2:14" x14ac:dyDescent="0.15">
      <c r="B145" s="83" t="str">
        <f>FEcalc!B216</f>
        <v>80_Run15</v>
      </c>
      <c r="C145" s="87">
        <f>FEcalc!C216</f>
        <v>0</v>
      </c>
      <c r="D145" s="83" t="str">
        <f>FEcalc!D216</f>
        <v>JASO BC</v>
      </c>
      <c r="E145" s="89" t="e">
        <f>FEcalc!E216</f>
        <v>#DIV/0!</v>
      </c>
      <c r="F145" s="90" t="e">
        <f>FEcalc!F216</f>
        <v>#DIV/0!</v>
      </c>
      <c r="G145" s="90" t="e">
        <f>FEcalc!G216</f>
        <v>#DIV/0!</v>
      </c>
      <c r="H145" s="90" t="e">
        <f>FEcalc!H216</f>
        <v>#DIV/0!</v>
      </c>
      <c r="I145" s="90" t="e">
        <f>FEcalc!I216</f>
        <v>#DIV/0!</v>
      </c>
      <c r="J145" s="90" t="e">
        <f>FEcalc!J216</f>
        <v>#DIV/0!</v>
      </c>
      <c r="K145" s="90" t="e">
        <f>FEcalc!K216</f>
        <v>#DIV/0!</v>
      </c>
      <c r="L145" s="90" t="e">
        <f>FEcalc!L216</f>
        <v>#DIV/0!</v>
      </c>
      <c r="M145" s="90" t="e">
        <f>FEcalc!M216</f>
        <v>#DIV/0!</v>
      </c>
      <c r="N145" s="90" t="e">
        <f>FEcalc!N216</f>
        <v>#DIV/0!</v>
      </c>
    </row>
    <row r="146" spans="2:14" x14ac:dyDescent="0.15">
      <c r="B146" s="83" t="str">
        <f>FEcalc!B218</f>
        <v>80_Run17</v>
      </c>
      <c r="C146" s="87">
        <f>FEcalc!C218</f>
        <v>0</v>
      </c>
      <c r="D146" s="83" t="str">
        <f>FEcalc!D218</f>
        <v>JASO BC</v>
      </c>
      <c r="E146" s="89" t="e">
        <f>FEcalc!E218</f>
        <v>#DIV/0!</v>
      </c>
      <c r="F146" s="90" t="e">
        <f>FEcalc!F218</f>
        <v>#DIV/0!</v>
      </c>
      <c r="G146" s="90" t="e">
        <f>FEcalc!G218</f>
        <v>#DIV/0!</v>
      </c>
      <c r="H146" s="90" t="e">
        <f>FEcalc!H218</f>
        <v>#DIV/0!</v>
      </c>
      <c r="I146" s="90" t="e">
        <f>FEcalc!I218</f>
        <v>#DIV/0!</v>
      </c>
      <c r="J146" s="90" t="e">
        <f>FEcalc!J218</f>
        <v>#DIV/0!</v>
      </c>
      <c r="K146" s="90" t="e">
        <f>FEcalc!K218</f>
        <v>#DIV/0!</v>
      </c>
      <c r="L146" s="90" t="e">
        <f>FEcalc!L218</f>
        <v>#DIV/0!</v>
      </c>
      <c r="M146" s="90" t="e">
        <f>FEcalc!M218</f>
        <v>#DIV/0!</v>
      </c>
      <c r="N146" s="90" t="e">
        <f>FEcalc!N218</f>
        <v>#DIV/0!</v>
      </c>
    </row>
    <row r="147" spans="2:14" x14ac:dyDescent="0.15">
      <c r="B147" s="83" t="str">
        <f>FEcalc!B220</f>
        <v>80_Run19</v>
      </c>
      <c r="C147" s="87">
        <f>FEcalc!C220</f>
        <v>0</v>
      </c>
      <c r="D147" s="83" t="str">
        <f>FEcalc!D220</f>
        <v>JASO BC</v>
      </c>
      <c r="E147" s="89" t="e">
        <f>FEcalc!E220</f>
        <v>#DIV/0!</v>
      </c>
      <c r="F147" s="90" t="e">
        <f>FEcalc!F220</f>
        <v>#DIV/0!</v>
      </c>
      <c r="G147" s="90" t="e">
        <f>FEcalc!G220</f>
        <v>#DIV/0!</v>
      </c>
      <c r="H147" s="90" t="e">
        <f>FEcalc!H220</f>
        <v>#DIV/0!</v>
      </c>
      <c r="I147" s="90" t="e">
        <f>FEcalc!I220</f>
        <v>#DIV/0!</v>
      </c>
      <c r="J147" s="90" t="e">
        <f>FEcalc!J220</f>
        <v>#DIV/0!</v>
      </c>
      <c r="K147" s="90" t="e">
        <f>FEcalc!K220</f>
        <v>#DIV/0!</v>
      </c>
      <c r="L147" s="90" t="e">
        <f>FEcalc!L220</f>
        <v>#DIV/0!</v>
      </c>
      <c r="M147" s="90" t="e">
        <f>FEcalc!M220</f>
        <v>#DIV/0!</v>
      </c>
      <c r="N147" s="90" t="e">
        <f>FEcalc!N220</f>
        <v>#DIV/0!</v>
      </c>
    </row>
    <row r="148" spans="2:14" x14ac:dyDescent="0.15">
      <c r="B148" s="83" t="str">
        <f>FEcalc!B222</f>
        <v>80_Run21</v>
      </c>
      <c r="C148" s="87">
        <f>FEcalc!C222</f>
        <v>0</v>
      </c>
      <c r="D148" s="83" t="str">
        <f>FEcalc!D222</f>
        <v>JASO BC</v>
      </c>
      <c r="E148" s="89" t="e">
        <f>FEcalc!E222</f>
        <v>#DIV/0!</v>
      </c>
      <c r="F148" s="90" t="e">
        <f>FEcalc!F222</f>
        <v>#DIV/0!</v>
      </c>
      <c r="G148" s="90" t="e">
        <f>FEcalc!G222</f>
        <v>#DIV/0!</v>
      </c>
      <c r="H148" s="90" t="e">
        <f>FEcalc!H222</f>
        <v>#DIV/0!</v>
      </c>
      <c r="I148" s="90" t="e">
        <f>FEcalc!I222</f>
        <v>#DIV/0!</v>
      </c>
      <c r="J148" s="90" t="e">
        <f>FEcalc!J222</f>
        <v>#DIV/0!</v>
      </c>
      <c r="K148" s="90" t="e">
        <f>FEcalc!K222</f>
        <v>#DIV/0!</v>
      </c>
      <c r="L148" s="90" t="e">
        <f>FEcalc!L222</f>
        <v>#DIV/0!</v>
      </c>
      <c r="M148" s="90" t="e">
        <f>FEcalc!M222</f>
        <v>#DIV/0!</v>
      </c>
      <c r="N148" s="90" t="e">
        <f>FEcalc!N222</f>
        <v>#DIV/0!</v>
      </c>
    </row>
    <row r="149" spans="2:14" x14ac:dyDescent="0.15">
      <c r="B149" s="83" t="str">
        <f>FEcalc!B224</f>
        <v>80_Run23</v>
      </c>
      <c r="C149" s="87">
        <f>FEcalc!C224</f>
        <v>0</v>
      </c>
      <c r="D149" s="83" t="str">
        <f>FEcalc!D224</f>
        <v>JASO BC</v>
      </c>
      <c r="E149" s="89" t="e">
        <f>FEcalc!E224</f>
        <v>#DIV/0!</v>
      </c>
      <c r="F149" s="90" t="e">
        <f>FEcalc!F224</f>
        <v>#DIV/0!</v>
      </c>
      <c r="G149" s="90" t="e">
        <f>FEcalc!G224</f>
        <v>#DIV/0!</v>
      </c>
      <c r="H149" s="90" t="e">
        <f>FEcalc!H224</f>
        <v>#DIV/0!</v>
      </c>
      <c r="I149" s="90" t="e">
        <f>FEcalc!I224</f>
        <v>#DIV/0!</v>
      </c>
      <c r="J149" s="90" t="e">
        <f>FEcalc!J224</f>
        <v>#DIV/0!</v>
      </c>
      <c r="K149" s="90" t="e">
        <f>FEcalc!K224</f>
        <v>#DIV/0!</v>
      </c>
      <c r="L149" s="90" t="e">
        <f>FEcalc!L224</f>
        <v>#DIV/0!</v>
      </c>
      <c r="M149" s="90" t="e">
        <f>FEcalc!M224</f>
        <v>#DIV/0!</v>
      </c>
      <c r="N149" s="90" t="e">
        <f>FEcalc!N224</f>
        <v>#DIV/0!</v>
      </c>
    </row>
    <row r="150" spans="2:14" x14ac:dyDescent="0.15">
      <c r="B150" s="83" t="str">
        <f>FEcalc!B226</f>
        <v>80_Run25</v>
      </c>
      <c r="C150" s="87">
        <f>FEcalc!C226</f>
        <v>0</v>
      </c>
      <c r="D150" s="83" t="str">
        <f>FEcalc!D226</f>
        <v>JASO BC</v>
      </c>
      <c r="E150" s="89" t="e">
        <f>FEcalc!E226</f>
        <v>#DIV/0!</v>
      </c>
      <c r="F150" s="90" t="e">
        <f>FEcalc!F226</f>
        <v>#DIV/0!</v>
      </c>
      <c r="G150" s="90" t="e">
        <f>FEcalc!G226</f>
        <v>#DIV/0!</v>
      </c>
      <c r="H150" s="90" t="e">
        <f>FEcalc!H226</f>
        <v>#DIV/0!</v>
      </c>
      <c r="I150" s="90" t="e">
        <f>FEcalc!I226</f>
        <v>#DIV/0!</v>
      </c>
      <c r="J150" s="90" t="e">
        <f>FEcalc!J226</f>
        <v>#DIV/0!</v>
      </c>
      <c r="K150" s="90" t="e">
        <f>FEcalc!K226</f>
        <v>#DIV/0!</v>
      </c>
      <c r="L150" s="90" t="e">
        <f>FEcalc!L226</f>
        <v>#DIV/0!</v>
      </c>
      <c r="M150" s="90" t="e">
        <f>FEcalc!M226</f>
        <v>#DIV/0!</v>
      </c>
      <c r="N150" s="90" t="e">
        <f>FEcalc!N226</f>
        <v>#DIV/0!</v>
      </c>
    </row>
    <row r="151" spans="2:14" x14ac:dyDescent="0.15">
      <c r="B151" s="83" t="str">
        <f>FEcalc!B228</f>
        <v>80_Run27</v>
      </c>
      <c r="C151" s="87">
        <f>FEcalc!C228</f>
        <v>0</v>
      </c>
      <c r="D151" s="83" t="str">
        <f>FEcalc!D228</f>
        <v>JASO BC</v>
      </c>
      <c r="E151" s="89" t="e">
        <f>FEcalc!E228</f>
        <v>#DIV/0!</v>
      </c>
      <c r="F151" s="90" t="e">
        <f>FEcalc!F228</f>
        <v>#DIV/0!</v>
      </c>
      <c r="G151" s="90" t="e">
        <f>FEcalc!G228</f>
        <v>#DIV/0!</v>
      </c>
      <c r="H151" s="90" t="e">
        <f>FEcalc!H228</f>
        <v>#DIV/0!</v>
      </c>
      <c r="I151" s="90" t="e">
        <f>FEcalc!I228</f>
        <v>#DIV/0!</v>
      </c>
      <c r="J151" s="90" t="e">
        <f>FEcalc!J228</f>
        <v>#DIV/0!</v>
      </c>
      <c r="K151" s="90" t="e">
        <f>FEcalc!K228</f>
        <v>#DIV/0!</v>
      </c>
      <c r="L151" s="90" t="e">
        <f>FEcalc!L228</f>
        <v>#DIV/0!</v>
      </c>
      <c r="M151" s="90" t="e">
        <f>FEcalc!M228</f>
        <v>#DIV/0!</v>
      </c>
      <c r="N151" s="90" t="e">
        <f>FEcalc!N228</f>
        <v>#DIV/0!</v>
      </c>
    </row>
    <row r="152" spans="2:14" x14ac:dyDescent="0.15">
      <c r="B152" s="83" t="str">
        <f>FEcalc!B230</f>
        <v>80_Run29</v>
      </c>
      <c r="C152" s="87">
        <f>FEcalc!C230</f>
        <v>0</v>
      </c>
      <c r="D152" s="83" t="str">
        <f>FEcalc!D230</f>
        <v>JASO BC</v>
      </c>
      <c r="E152" s="89" t="e">
        <f>FEcalc!E230</f>
        <v>#DIV/0!</v>
      </c>
      <c r="F152" s="90" t="e">
        <f>FEcalc!F230</f>
        <v>#DIV/0!</v>
      </c>
      <c r="G152" s="90" t="e">
        <f>FEcalc!G230</f>
        <v>#DIV/0!</v>
      </c>
      <c r="H152" s="90" t="e">
        <f>FEcalc!H230</f>
        <v>#DIV/0!</v>
      </c>
      <c r="I152" s="90" t="e">
        <f>FEcalc!I230</f>
        <v>#DIV/0!</v>
      </c>
      <c r="J152" s="90" t="e">
        <f>FEcalc!J230</f>
        <v>#DIV/0!</v>
      </c>
      <c r="K152" s="90" t="e">
        <f>FEcalc!K230</f>
        <v>#DIV/0!</v>
      </c>
      <c r="L152" s="90" t="e">
        <f>FEcalc!L230</f>
        <v>#DIV/0!</v>
      </c>
      <c r="M152" s="90" t="e">
        <f>FEcalc!M230</f>
        <v>#DIV/0!</v>
      </c>
      <c r="N152" s="90" t="e">
        <f>FEcalc!N230</f>
        <v>#DIV/0!</v>
      </c>
    </row>
    <row r="153" spans="2:14" x14ac:dyDescent="0.15">
      <c r="B153" s="83" t="str">
        <f>FEcalc!B232</f>
        <v>80_Run31</v>
      </c>
      <c r="C153" s="87">
        <f>FEcalc!C232</f>
        <v>0</v>
      </c>
      <c r="D153" s="83" t="str">
        <f>FEcalc!D232</f>
        <v>JASO BC</v>
      </c>
      <c r="E153" s="89" t="e">
        <f>FEcalc!E232</f>
        <v>#DIV/0!</v>
      </c>
      <c r="F153" s="90" t="e">
        <f>FEcalc!F232</f>
        <v>#DIV/0!</v>
      </c>
      <c r="G153" s="90" t="e">
        <f>FEcalc!G232</f>
        <v>#DIV/0!</v>
      </c>
      <c r="H153" s="90" t="e">
        <f>FEcalc!H232</f>
        <v>#DIV/0!</v>
      </c>
      <c r="I153" s="90" t="e">
        <f>FEcalc!I232</f>
        <v>#DIV/0!</v>
      </c>
      <c r="J153" s="90" t="e">
        <f>FEcalc!J232</f>
        <v>#DIV/0!</v>
      </c>
      <c r="K153" s="90" t="e">
        <f>FEcalc!K232</f>
        <v>#DIV/0!</v>
      </c>
      <c r="L153" s="90" t="e">
        <f>FEcalc!L232</f>
        <v>#DIV/0!</v>
      </c>
      <c r="M153" s="90" t="e">
        <f>FEcalc!M232</f>
        <v>#DIV/0!</v>
      </c>
      <c r="N153" s="90" t="e">
        <f>FEcalc!N232</f>
        <v>#DIV/0!</v>
      </c>
    </row>
    <row r="154" spans="2:14" x14ac:dyDescent="0.15">
      <c r="B154" s="83" t="str">
        <f>FEcalc!B234</f>
        <v>80_Run33</v>
      </c>
      <c r="C154" s="87">
        <f>FEcalc!C234</f>
        <v>0</v>
      </c>
      <c r="D154" s="83" t="str">
        <f>FEcalc!D234</f>
        <v>JASO BC</v>
      </c>
      <c r="E154" s="89" t="e">
        <f>FEcalc!E234</f>
        <v>#DIV/0!</v>
      </c>
      <c r="F154" s="90" t="e">
        <f>FEcalc!F234</f>
        <v>#DIV/0!</v>
      </c>
      <c r="G154" s="90" t="e">
        <f>FEcalc!G234</f>
        <v>#DIV/0!</v>
      </c>
      <c r="H154" s="90" t="e">
        <f>FEcalc!H234</f>
        <v>#DIV/0!</v>
      </c>
      <c r="I154" s="90" t="e">
        <f>FEcalc!I234</f>
        <v>#DIV/0!</v>
      </c>
      <c r="J154" s="90" t="e">
        <f>FEcalc!J234</f>
        <v>#DIV/0!</v>
      </c>
      <c r="K154" s="90" t="e">
        <f>FEcalc!K234</f>
        <v>#DIV/0!</v>
      </c>
      <c r="L154" s="90" t="e">
        <f>FEcalc!L234</f>
        <v>#DIV/0!</v>
      </c>
      <c r="M154" s="90" t="e">
        <f>FEcalc!M234</f>
        <v>#DIV/0!</v>
      </c>
      <c r="N154" s="90" t="e">
        <f>FEcalc!N234</f>
        <v>#DIV/0!</v>
      </c>
    </row>
    <row r="155" spans="2:14" x14ac:dyDescent="0.15">
      <c r="B155" s="83" t="str">
        <f>FEcalc!B236</f>
        <v>80_Run35</v>
      </c>
      <c r="C155" s="87">
        <f>FEcalc!C236</f>
        <v>0</v>
      </c>
      <c r="D155" s="83" t="str">
        <f>FEcalc!D236</f>
        <v>JASO BC</v>
      </c>
      <c r="E155" s="89" t="e">
        <f>FEcalc!E236</f>
        <v>#DIV/0!</v>
      </c>
      <c r="F155" s="90" t="e">
        <f>FEcalc!F236</f>
        <v>#DIV/0!</v>
      </c>
      <c r="G155" s="90" t="e">
        <f>FEcalc!G236</f>
        <v>#DIV/0!</v>
      </c>
      <c r="H155" s="90" t="e">
        <f>FEcalc!H236</f>
        <v>#DIV/0!</v>
      </c>
      <c r="I155" s="90" t="e">
        <f>FEcalc!I236</f>
        <v>#DIV/0!</v>
      </c>
      <c r="J155" s="90" t="e">
        <f>FEcalc!J236</f>
        <v>#DIV/0!</v>
      </c>
      <c r="K155" s="90" t="e">
        <f>FEcalc!K236</f>
        <v>#DIV/0!</v>
      </c>
      <c r="L155" s="90" t="e">
        <f>FEcalc!L236</f>
        <v>#DIV/0!</v>
      </c>
      <c r="M155" s="90" t="e">
        <f>FEcalc!M236</f>
        <v>#DIV/0!</v>
      </c>
      <c r="N155" s="90" t="e">
        <f>FEcalc!N236</f>
        <v>#DIV/0!</v>
      </c>
    </row>
    <row r="156" spans="2:14" x14ac:dyDescent="0.15">
      <c r="B156" s="83" t="str">
        <f>FEcalc!B238</f>
        <v>80_Run37</v>
      </c>
      <c r="C156" s="87">
        <f>FEcalc!C238</f>
        <v>0</v>
      </c>
      <c r="D156" s="83" t="str">
        <f>FEcalc!D238</f>
        <v>JASO BC</v>
      </c>
      <c r="E156" s="89" t="e">
        <f>FEcalc!E238</f>
        <v>#DIV/0!</v>
      </c>
      <c r="F156" s="90" t="e">
        <f>FEcalc!F238</f>
        <v>#DIV/0!</v>
      </c>
      <c r="G156" s="90" t="e">
        <f>FEcalc!G238</f>
        <v>#DIV/0!</v>
      </c>
      <c r="H156" s="90" t="e">
        <f>FEcalc!H238</f>
        <v>#DIV/0!</v>
      </c>
      <c r="I156" s="90" t="e">
        <f>FEcalc!I238</f>
        <v>#DIV/0!</v>
      </c>
      <c r="J156" s="90" t="e">
        <f>FEcalc!J238</f>
        <v>#DIV/0!</v>
      </c>
      <c r="K156" s="90" t="e">
        <f>FEcalc!K238</f>
        <v>#DIV/0!</v>
      </c>
      <c r="L156" s="90" t="e">
        <f>FEcalc!L238</f>
        <v>#DIV/0!</v>
      </c>
      <c r="M156" s="90" t="e">
        <f>FEcalc!M238</f>
        <v>#DIV/0!</v>
      </c>
      <c r="N156" s="90" t="e">
        <f>FEcalc!N238</f>
        <v>#DIV/0!</v>
      </c>
    </row>
    <row r="157" spans="2:14" x14ac:dyDescent="0.15">
      <c r="B157" s="83" t="str">
        <f>FEcalc!B240</f>
        <v>80_Run39</v>
      </c>
      <c r="C157" s="87">
        <f>FEcalc!C240</f>
        <v>0</v>
      </c>
      <c r="D157" s="83" t="str">
        <f>FEcalc!D240</f>
        <v>JASO BC</v>
      </c>
      <c r="E157" s="89" t="e">
        <f>FEcalc!E240</f>
        <v>#DIV/0!</v>
      </c>
      <c r="F157" s="90" t="e">
        <f>FEcalc!F240</f>
        <v>#DIV/0!</v>
      </c>
      <c r="G157" s="90" t="e">
        <f>FEcalc!G240</f>
        <v>#DIV/0!</v>
      </c>
      <c r="H157" s="90" t="e">
        <f>FEcalc!H240</f>
        <v>#DIV/0!</v>
      </c>
      <c r="I157" s="90" t="e">
        <f>FEcalc!I240</f>
        <v>#DIV/0!</v>
      </c>
      <c r="J157" s="90" t="e">
        <f>FEcalc!J240</f>
        <v>#DIV/0!</v>
      </c>
      <c r="K157" s="90" t="e">
        <f>FEcalc!K240</f>
        <v>#DIV/0!</v>
      </c>
      <c r="L157" s="90" t="e">
        <f>FEcalc!L240</f>
        <v>#DIV/0!</v>
      </c>
      <c r="M157" s="90" t="e">
        <f>FEcalc!M240</f>
        <v>#DIV/0!</v>
      </c>
      <c r="N157" s="90" t="e">
        <f>FEcalc!N240</f>
        <v>#DIV/0!</v>
      </c>
    </row>
    <row r="158" spans="2:14" x14ac:dyDescent="0.15">
      <c r="B158" s="83" t="str">
        <f>FEcalc!B242</f>
        <v>80_Run41</v>
      </c>
      <c r="C158" s="87">
        <f>FEcalc!C242</f>
        <v>0</v>
      </c>
      <c r="D158" s="83" t="str">
        <f>FEcalc!D242</f>
        <v>JASO BC</v>
      </c>
      <c r="E158" s="89" t="e">
        <f>FEcalc!E242</f>
        <v>#DIV/0!</v>
      </c>
      <c r="F158" s="90" t="e">
        <f>FEcalc!F242</f>
        <v>#DIV/0!</v>
      </c>
      <c r="G158" s="90" t="e">
        <f>FEcalc!G242</f>
        <v>#DIV/0!</v>
      </c>
      <c r="H158" s="90" t="e">
        <f>FEcalc!H242</f>
        <v>#DIV/0!</v>
      </c>
      <c r="I158" s="90" t="e">
        <f>FEcalc!I242</f>
        <v>#DIV/0!</v>
      </c>
      <c r="J158" s="90" t="e">
        <f>FEcalc!J242</f>
        <v>#DIV/0!</v>
      </c>
      <c r="K158" s="90" t="e">
        <f>FEcalc!K242</f>
        <v>#DIV/0!</v>
      </c>
      <c r="L158" s="90" t="e">
        <f>FEcalc!L242</f>
        <v>#DIV/0!</v>
      </c>
      <c r="M158" s="90" t="e">
        <f>FEcalc!M242</f>
        <v>#DIV/0!</v>
      </c>
      <c r="N158" s="90" t="e">
        <f>FEcalc!N242</f>
        <v>#DIV/0!</v>
      </c>
    </row>
    <row r="159" spans="2:14" x14ac:dyDescent="0.15">
      <c r="B159" s="83" t="str">
        <f>FEcalc!B244</f>
        <v>80_Run43</v>
      </c>
      <c r="C159" s="87">
        <f>FEcalc!C244</f>
        <v>0</v>
      </c>
      <c r="D159" s="83" t="str">
        <f>FEcalc!D244</f>
        <v>JASO BC</v>
      </c>
      <c r="E159" s="89" t="e">
        <f>FEcalc!E244</f>
        <v>#DIV/0!</v>
      </c>
      <c r="F159" s="90" t="e">
        <f>FEcalc!F244</f>
        <v>#DIV/0!</v>
      </c>
      <c r="G159" s="90" t="e">
        <f>FEcalc!G244</f>
        <v>#DIV/0!</v>
      </c>
      <c r="H159" s="90" t="e">
        <f>FEcalc!H244</f>
        <v>#DIV/0!</v>
      </c>
      <c r="I159" s="90" t="e">
        <f>FEcalc!I244</f>
        <v>#DIV/0!</v>
      </c>
      <c r="J159" s="90" t="e">
        <f>FEcalc!J244</f>
        <v>#DIV/0!</v>
      </c>
      <c r="K159" s="90" t="e">
        <f>FEcalc!K244</f>
        <v>#DIV/0!</v>
      </c>
      <c r="L159" s="90" t="e">
        <f>FEcalc!L244</f>
        <v>#DIV/0!</v>
      </c>
      <c r="M159" s="90" t="e">
        <f>FEcalc!M244</f>
        <v>#DIV/0!</v>
      </c>
      <c r="N159" s="90" t="e">
        <f>FEcalc!N244</f>
        <v>#DIV/0!</v>
      </c>
    </row>
    <row r="160" spans="2:14" x14ac:dyDescent="0.15">
      <c r="B160" s="83" t="str">
        <f>FEcalc!B246</f>
        <v>80_Run45</v>
      </c>
      <c r="C160" s="87">
        <f>FEcalc!C246</f>
        <v>0</v>
      </c>
      <c r="D160" s="83" t="str">
        <f>FEcalc!D246</f>
        <v>JASO BC</v>
      </c>
      <c r="E160" s="89" t="e">
        <f>FEcalc!E246</f>
        <v>#DIV/0!</v>
      </c>
      <c r="F160" s="90" t="e">
        <f>FEcalc!F246</f>
        <v>#DIV/0!</v>
      </c>
      <c r="G160" s="90" t="e">
        <f>FEcalc!G246</f>
        <v>#DIV/0!</v>
      </c>
      <c r="H160" s="90" t="e">
        <f>FEcalc!H246</f>
        <v>#DIV/0!</v>
      </c>
      <c r="I160" s="90" t="e">
        <f>FEcalc!I246</f>
        <v>#DIV/0!</v>
      </c>
      <c r="J160" s="90" t="e">
        <f>FEcalc!J246</f>
        <v>#DIV/0!</v>
      </c>
      <c r="K160" s="90" t="e">
        <f>FEcalc!K246</f>
        <v>#DIV/0!</v>
      </c>
      <c r="L160" s="90" t="e">
        <f>FEcalc!L246</f>
        <v>#DIV/0!</v>
      </c>
      <c r="M160" s="90" t="e">
        <f>FEcalc!M246</f>
        <v>#DIV/0!</v>
      </c>
      <c r="N160" s="90" t="e">
        <f>FEcalc!N246</f>
        <v>#DIV/0!</v>
      </c>
    </row>
    <row r="161" spans="2:14" x14ac:dyDescent="0.15">
      <c r="B161" s="83" t="str">
        <f>FEcalc!B248</f>
        <v>80_Run47</v>
      </c>
      <c r="C161" s="87">
        <f>FEcalc!C248</f>
        <v>0</v>
      </c>
      <c r="D161" s="83" t="str">
        <f>FEcalc!D248</f>
        <v>JASO BC</v>
      </c>
      <c r="E161" s="89" t="e">
        <f>FEcalc!E248</f>
        <v>#DIV/0!</v>
      </c>
      <c r="F161" s="90" t="e">
        <f>FEcalc!F248</f>
        <v>#DIV/0!</v>
      </c>
      <c r="G161" s="90" t="e">
        <f>FEcalc!G248</f>
        <v>#DIV/0!</v>
      </c>
      <c r="H161" s="90" t="e">
        <f>FEcalc!H248</f>
        <v>#DIV/0!</v>
      </c>
      <c r="I161" s="90" t="e">
        <f>FEcalc!I248</f>
        <v>#DIV/0!</v>
      </c>
      <c r="J161" s="90" t="e">
        <f>FEcalc!J248</f>
        <v>#DIV/0!</v>
      </c>
      <c r="K161" s="90" t="e">
        <f>FEcalc!K248</f>
        <v>#DIV/0!</v>
      </c>
      <c r="L161" s="90" t="e">
        <f>FEcalc!L248</f>
        <v>#DIV/0!</v>
      </c>
      <c r="M161" s="90" t="e">
        <f>FEcalc!M248</f>
        <v>#DIV/0!</v>
      </c>
      <c r="N161" s="90" t="e">
        <f>FEcalc!N248</f>
        <v>#DIV/0!</v>
      </c>
    </row>
    <row r="162" spans="2:14" x14ac:dyDescent="0.15">
      <c r="B162" s="83" t="str">
        <f>FEcalc!B250</f>
        <v>80_Run49</v>
      </c>
      <c r="C162" s="87">
        <f>FEcalc!C250</f>
        <v>0</v>
      </c>
      <c r="D162" s="83" t="str">
        <f>FEcalc!D250</f>
        <v>JASO BC</v>
      </c>
      <c r="E162" s="89" t="e">
        <f>FEcalc!E250</f>
        <v>#DIV/0!</v>
      </c>
      <c r="F162" s="90" t="e">
        <f>FEcalc!F250</f>
        <v>#DIV/0!</v>
      </c>
      <c r="G162" s="90" t="e">
        <f>FEcalc!G250</f>
        <v>#DIV/0!</v>
      </c>
      <c r="H162" s="90" t="e">
        <f>FEcalc!H250</f>
        <v>#DIV/0!</v>
      </c>
      <c r="I162" s="90" t="e">
        <f>FEcalc!I250</f>
        <v>#DIV/0!</v>
      </c>
      <c r="J162" s="90" t="e">
        <f>FEcalc!J250</f>
        <v>#DIV/0!</v>
      </c>
      <c r="K162" s="90" t="e">
        <f>FEcalc!K250</f>
        <v>#DIV/0!</v>
      </c>
      <c r="L162" s="90" t="e">
        <f>FEcalc!L250</f>
        <v>#DIV/0!</v>
      </c>
      <c r="M162" s="90" t="e">
        <f>FEcalc!M250</f>
        <v>#DIV/0!</v>
      </c>
      <c r="N162" s="90" t="e">
        <f>FEcalc!N250</f>
        <v>#DIV/0!</v>
      </c>
    </row>
    <row r="163" spans="2:14" x14ac:dyDescent="0.15">
      <c r="B163" s="83" t="str">
        <f>FEcalc!B252</f>
        <v>80_Run51</v>
      </c>
      <c r="C163" s="87">
        <f>FEcalc!C252</f>
        <v>0</v>
      </c>
      <c r="D163" s="83" t="str">
        <f>FEcalc!D252</f>
        <v>JASO BC</v>
      </c>
      <c r="E163" s="89" t="e">
        <f>FEcalc!E252</f>
        <v>#DIV/0!</v>
      </c>
      <c r="F163" s="90" t="e">
        <f>FEcalc!F252</f>
        <v>#DIV/0!</v>
      </c>
      <c r="G163" s="90" t="e">
        <f>FEcalc!G252</f>
        <v>#DIV/0!</v>
      </c>
      <c r="H163" s="90" t="e">
        <f>FEcalc!H252</f>
        <v>#DIV/0!</v>
      </c>
      <c r="I163" s="90" t="e">
        <f>FEcalc!I252</f>
        <v>#DIV/0!</v>
      </c>
      <c r="J163" s="90" t="e">
        <f>FEcalc!J252</f>
        <v>#DIV/0!</v>
      </c>
      <c r="K163" s="90" t="e">
        <f>FEcalc!K252</f>
        <v>#DIV/0!</v>
      </c>
      <c r="L163" s="90" t="e">
        <f>FEcalc!L252</f>
        <v>#DIV/0!</v>
      </c>
      <c r="M163" s="90" t="e">
        <f>FEcalc!M252</f>
        <v>#DIV/0!</v>
      </c>
      <c r="N163" s="90" t="e">
        <f>FEcalc!N252</f>
        <v>#DIV/0!</v>
      </c>
    </row>
    <row r="164" spans="2:14" x14ac:dyDescent="0.15">
      <c r="B164" s="83" t="str">
        <f>FEcalc!B254</f>
        <v>80_Run53</v>
      </c>
      <c r="C164" s="87">
        <f>FEcalc!C254</f>
        <v>0</v>
      </c>
      <c r="D164" s="83" t="str">
        <f>FEcalc!D254</f>
        <v>JASO BC</v>
      </c>
      <c r="E164" s="89" t="e">
        <f>FEcalc!E254</f>
        <v>#DIV/0!</v>
      </c>
      <c r="F164" s="90" t="e">
        <f>FEcalc!F254</f>
        <v>#DIV/0!</v>
      </c>
      <c r="G164" s="90" t="e">
        <f>FEcalc!G254</f>
        <v>#DIV/0!</v>
      </c>
      <c r="H164" s="90" t="e">
        <f>FEcalc!H254</f>
        <v>#DIV/0!</v>
      </c>
      <c r="I164" s="90" t="e">
        <f>FEcalc!I254</f>
        <v>#DIV/0!</v>
      </c>
      <c r="J164" s="90" t="e">
        <f>FEcalc!J254</f>
        <v>#DIV/0!</v>
      </c>
      <c r="K164" s="90" t="e">
        <f>FEcalc!K254</f>
        <v>#DIV/0!</v>
      </c>
      <c r="L164" s="90" t="e">
        <f>FEcalc!L254</f>
        <v>#DIV/0!</v>
      </c>
      <c r="M164" s="90" t="e">
        <f>FEcalc!M254</f>
        <v>#DIV/0!</v>
      </c>
      <c r="N164" s="90" t="e">
        <f>FEcalc!N254</f>
        <v>#DIV/0!</v>
      </c>
    </row>
    <row r="165" spans="2:14" x14ac:dyDescent="0.15">
      <c r="B165" s="83" t="str">
        <f>FEcalc!B256</f>
        <v>80_Run55</v>
      </c>
      <c r="C165" s="87">
        <f>FEcalc!C256</f>
        <v>0</v>
      </c>
      <c r="D165" s="83" t="str">
        <f>FEcalc!D256</f>
        <v>JASO BC</v>
      </c>
      <c r="E165" s="89" t="e">
        <f>FEcalc!E256</f>
        <v>#DIV/0!</v>
      </c>
      <c r="F165" s="90" t="e">
        <f>FEcalc!F256</f>
        <v>#DIV/0!</v>
      </c>
      <c r="G165" s="90" t="e">
        <f>FEcalc!G256</f>
        <v>#DIV/0!</v>
      </c>
      <c r="H165" s="90" t="e">
        <f>FEcalc!H256</f>
        <v>#DIV/0!</v>
      </c>
      <c r="I165" s="90" t="e">
        <f>FEcalc!I256</f>
        <v>#DIV/0!</v>
      </c>
      <c r="J165" s="90" t="e">
        <f>FEcalc!J256</f>
        <v>#DIV/0!</v>
      </c>
      <c r="K165" s="90" t="e">
        <f>FEcalc!K256</f>
        <v>#DIV/0!</v>
      </c>
      <c r="L165" s="90" t="e">
        <f>FEcalc!L256</f>
        <v>#DIV/0!</v>
      </c>
      <c r="M165" s="90" t="e">
        <f>FEcalc!M256</f>
        <v>#DIV/0!</v>
      </c>
      <c r="N165" s="90" t="e">
        <f>FEcalc!N256</f>
        <v>#DIV/0!</v>
      </c>
    </row>
    <row r="166" spans="2:14" x14ac:dyDescent="0.15">
      <c r="B166" s="83" t="str">
        <f>FEcalc!B258</f>
        <v>80_Run57</v>
      </c>
      <c r="C166" s="87">
        <f>FEcalc!C258</f>
        <v>0</v>
      </c>
      <c r="D166" s="83" t="str">
        <f>FEcalc!D258</f>
        <v>JASO BC</v>
      </c>
      <c r="E166" s="89" t="e">
        <f>FEcalc!E258</f>
        <v>#DIV/0!</v>
      </c>
      <c r="F166" s="90" t="e">
        <f>FEcalc!F258</f>
        <v>#DIV/0!</v>
      </c>
      <c r="G166" s="90" t="e">
        <f>FEcalc!G258</f>
        <v>#DIV/0!</v>
      </c>
      <c r="H166" s="90" t="e">
        <f>FEcalc!H258</f>
        <v>#DIV/0!</v>
      </c>
      <c r="I166" s="90" t="e">
        <f>FEcalc!I258</f>
        <v>#DIV/0!</v>
      </c>
      <c r="J166" s="90" t="e">
        <f>FEcalc!J258</f>
        <v>#DIV/0!</v>
      </c>
      <c r="K166" s="90" t="e">
        <f>FEcalc!K258</f>
        <v>#DIV/0!</v>
      </c>
      <c r="L166" s="90" t="e">
        <f>FEcalc!L258</f>
        <v>#DIV/0!</v>
      </c>
      <c r="M166" s="90" t="e">
        <f>FEcalc!M258</f>
        <v>#DIV/0!</v>
      </c>
      <c r="N166" s="90" t="e">
        <f>FEcalc!N258</f>
        <v>#DIV/0!</v>
      </c>
    </row>
    <row r="167" spans="2:14" x14ac:dyDescent="0.15">
      <c r="B167" s="83" t="str">
        <f>FEcalc!B260</f>
        <v>80_Run59</v>
      </c>
      <c r="C167" s="87">
        <f>FEcalc!C260</f>
        <v>0</v>
      </c>
      <c r="D167" s="83" t="str">
        <f>FEcalc!D260</f>
        <v>JASO BC</v>
      </c>
      <c r="E167" s="89" t="e">
        <f>FEcalc!E260</f>
        <v>#DIV/0!</v>
      </c>
      <c r="F167" s="90" t="e">
        <f>FEcalc!F260</f>
        <v>#DIV/0!</v>
      </c>
      <c r="G167" s="90" t="e">
        <f>FEcalc!G260</f>
        <v>#DIV/0!</v>
      </c>
      <c r="H167" s="90" t="e">
        <f>FEcalc!H260</f>
        <v>#DIV/0!</v>
      </c>
      <c r="I167" s="90" t="e">
        <f>FEcalc!I260</f>
        <v>#DIV/0!</v>
      </c>
      <c r="J167" s="90" t="e">
        <f>FEcalc!J260</f>
        <v>#DIV/0!</v>
      </c>
      <c r="K167" s="90" t="e">
        <f>FEcalc!K260</f>
        <v>#DIV/0!</v>
      </c>
      <c r="L167" s="90" t="e">
        <f>FEcalc!L260</f>
        <v>#DIV/0!</v>
      </c>
      <c r="M167" s="90" t="e">
        <f>FEcalc!M260</f>
        <v>#DIV/0!</v>
      </c>
      <c r="N167" s="90" t="e">
        <f>FEcalc!N260</f>
        <v>#DIV/0!</v>
      </c>
    </row>
    <row r="169" spans="2:14" ht="13.5" thickBot="1" x14ac:dyDescent="0.25">
      <c r="B169" s="1" t="s">
        <v>99</v>
      </c>
      <c r="C169" s="83" t="str">
        <f>IF(InputData!$M$1="English",TitleTable!C$33,TitleTable!B$33)</f>
        <v>BC Fluctuation</v>
      </c>
      <c r="E169" s="2" t="s">
        <v>3</v>
      </c>
      <c r="N169" s="83" t="s">
        <v>26</v>
      </c>
    </row>
    <row r="170" spans="2:14" ht="13.5" thickBot="1" x14ac:dyDescent="0.25">
      <c r="B170" s="82" t="s">
        <v>95</v>
      </c>
      <c r="C170" s="84" t="s">
        <v>25</v>
      </c>
      <c r="D170" s="84" t="s">
        <v>24</v>
      </c>
      <c r="E170" s="85">
        <v>650</v>
      </c>
      <c r="F170" s="86">
        <v>800</v>
      </c>
      <c r="G170" s="86">
        <v>1000</v>
      </c>
      <c r="H170" s="86">
        <v>1200</v>
      </c>
      <c r="I170" s="86">
        <v>1400</v>
      </c>
      <c r="J170" s="86">
        <v>1600</v>
      </c>
      <c r="K170" s="86">
        <v>1800</v>
      </c>
      <c r="L170" s="86">
        <v>2000</v>
      </c>
      <c r="M170" s="86">
        <v>2400</v>
      </c>
      <c r="N170" s="86">
        <v>2800</v>
      </c>
    </row>
    <row r="171" spans="2:14" x14ac:dyDescent="0.15">
      <c r="B171" s="87" t="str">
        <f>B139</f>
        <v>80_Run3</v>
      </c>
      <c r="C171" s="87">
        <f>C139</f>
        <v>0</v>
      </c>
      <c r="D171" s="87" t="str">
        <f>D139</f>
        <v>JASO BC</v>
      </c>
      <c r="E171" s="90">
        <f>E139-E138</f>
        <v>0.34857208682252683</v>
      </c>
      <c r="F171" s="90">
        <f t="shared" ref="F171:N171" si="35">F139-F138</f>
        <v>0.3641246023142557</v>
      </c>
      <c r="G171" s="90">
        <f t="shared" si="35"/>
        <v>0.25992176909657161</v>
      </c>
      <c r="H171" s="90">
        <f t="shared" si="35"/>
        <v>6.7675481217259303E-2</v>
      </c>
      <c r="I171" s="90">
        <f t="shared" si="35"/>
        <v>-0.12603858816529367</v>
      </c>
      <c r="J171" s="90">
        <f t="shared" si="35"/>
        <v>-8.6085732082757715E-2</v>
      </c>
      <c r="K171" s="90">
        <f t="shared" si="35"/>
        <v>-0.1652261027566766</v>
      </c>
      <c r="L171" s="90">
        <f t="shared" si="35"/>
        <v>-0.23950065918357666</v>
      </c>
      <c r="M171" s="90">
        <f t="shared" si="35"/>
        <v>-0.44157409148394677</v>
      </c>
      <c r="N171" s="90">
        <f t="shared" si="35"/>
        <v>-0.55961696172698794</v>
      </c>
    </row>
    <row r="172" spans="2:14" x14ac:dyDescent="0.15">
      <c r="B172" s="83" t="str">
        <f t="shared" ref="B172" si="36">B140</f>
        <v>80_Run5</v>
      </c>
      <c r="C172" s="87">
        <f t="shared" ref="C172:D172" si="37">C140</f>
        <v>0</v>
      </c>
      <c r="D172" s="83" t="str">
        <f t="shared" si="37"/>
        <v>JASO BC</v>
      </c>
      <c r="E172" s="90" t="e">
        <f t="shared" ref="E172:N172" si="38">E140-E139</f>
        <v>#DIV/0!</v>
      </c>
      <c r="F172" s="90" t="e">
        <f t="shared" si="38"/>
        <v>#DIV/0!</v>
      </c>
      <c r="G172" s="90" t="e">
        <f t="shared" si="38"/>
        <v>#DIV/0!</v>
      </c>
      <c r="H172" s="90" t="e">
        <f t="shared" si="38"/>
        <v>#DIV/0!</v>
      </c>
      <c r="I172" s="90" t="e">
        <f t="shared" si="38"/>
        <v>#DIV/0!</v>
      </c>
      <c r="J172" s="90" t="e">
        <f t="shared" si="38"/>
        <v>#DIV/0!</v>
      </c>
      <c r="K172" s="90" t="e">
        <f t="shared" si="38"/>
        <v>#DIV/0!</v>
      </c>
      <c r="L172" s="90" t="e">
        <f t="shared" si="38"/>
        <v>#DIV/0!</v>
      </c>
      <c r="M172" s="90" t="e">
        <f t="shared" si="38"/>
        <v>#DIV/0!</v>
      </c>
      <c r="N172" s="90" t="e">
        <f t="shared" si="38"/>
        <v>#DIV/0!</v>
      </c>
    </row>
    <row r="173" spans="2:14" x14ac:dyDescent="0.15">
      <c r="B173" s="83" t="str">
        <f t="shared" ref="B173" si="39">B141</f>
        <v>80_Run7</v>
      </c>
      <c r="C173" s="87">
        <f t="shared" ref="C173:D173" si="40">C141</f>
        <v>0</v>
      </c>
      <c r="D173" s="83" t="str">
        <f t="shared" si="40"/>
        <v>JASO BC</v>
      </c>
      <c r="E173" s="90" t="e">
        <f t="shared" ref="E173:N173" si="41">E141-E140</f>
        <v>#DIV/0!</v>
      </c>
      <c r="F173" s="90" t="e">
        <f t="shared" si="41"/>
        <v>#DIV/0!</v>
      </c>
      <c r="G173" s="90" t="e">
        <f t="shared" si="41"/>
        <v>#DIV/0!</v>
      </c>
      <c r="H173" s="90" t="e">
        <f t="shared" si="41"/>
        <v>#DIV/0!</v>
      </c>
      <c r="I173" s="90" t="e">
        <f t="shared" si="41"/>
        <v>#DIV/0!</v>
      </c>
      <c r="J173" s="90" t="e">
        <f t="shared" si="41"/>
        <v>#DIV/0!</v>
      </c>
      <c r="K173" s="90" t="e">
        <f t="shared" si="41"/>
        <v>#DIV/0!</v>
      </c>
      <c r="L173" s="90" t="e">
        <f t="shared" si="41"/>
        <v>#DIV/0!</v>
      </c>
      <c r="M173" s="90" t="e">
        <f t="shared" si="41"/>
        <v>#DIV/0!</v>
      </c>
      <c r="N173" s="90" t="e">
        <f t="shared" si="41"/>
        <v>#DIV/0!</v>
      </c>
    </row>
    <row r="174" spans="2:14" x14ac:dyDescent="0.15">
      <c r="B174" s="83" t="str">
        <f t="shared" ref="B174" si="42">B142</f>
        <v>80_Run9</v>
      </c>
      <c r="C174" s="87">
        <f t="shared" ref="C174:D174" si="43">C142</f>
        <v>0</v>
      </c>
      <c r="D174" s="83" t="str">
        <f t="shared" si="43"/>
        <v>JASO BC</v>
      </c>
      <c r="E174" s="90" t="e">
        <f t="shared" ref="E174:N174" si="44">E142-E141</f>
        <v>#DIV/0!</v>
      </c>
      <c r="F174" s="90" t="e">
        <f t="shared" si="44"/>
        <v>#DIV/0!</v>
      </c>
      <c r="G174" s="90" t="e">
        <f t="shared" si="44"/>
        <v>#DIV/0!</v>
      </c>
      <c r="H174" s="90" t="e">
        <f t="shared" si="44"/>
        <v>#DIV/0!</v>
      </c>
      <c r="I174" s="90" t="e">
        <f t="shared" si="44"/>
        <v>#DIV/0!</v>
      </c>
      <c r="J174" s="90" t="e">
        <f t="shared" si="44"/>
        <v>#DIV/0!</v>
      </c>
      <c r="K174" s="90" t="e">
        <f t="shared" si="44"/>
        <v>#DIV/0!</v>
      </c>
      <c r="L174" s="90" t="e">
        <f t="shared" si="44"/>
        <v>#DIV/0!</v>
      </c>
      <c r="M174" s="90" t="e">
        <f t="shared" si="44"/>
        <v>#DIV/0!</v>
      </c>
      <c r="N174" s="90" t="e">
        <f t="shared" si="44"/>
        <v>#DIV/0!</v>
      </c>
    </row>
    <row r="175" spans="2:14" x14ac:dyDescent="0.15">
      <c r="B175" s="83" t="str">
        <f t="shared" ref="B175" si="45">B143</f>
        <v>80_Run11</v>
      </c>
      <c r="C175" s="87">
        <f t="shared" ref="C175:D175" si="46">C143</f>
        <v>0</v>
      </c>
      <c r="D175" s="83" t="str">
        <f t="shared" si="46"/>
        <v>JASO BC</v>
      </c>
      <c r="E175" s="90" t="e">
        <f t="shared" ref="E175:N175" si="47">E143-E142</f>
        <v>#DIV/0!</v>
      </c>
      <c r="F175" s="90" t="e">
        <f t="shared" si="47"/>
        <v>#DIV/0!</v>
      </c>
      <c r="G175" s="90" t="e">
        <f t="shared" si="47"/>
        <v>#DIV/0!</v>
      </c>
      <c r="H175" s="90" t="e">
        <f t="shared" si="47"/>
        <v>#DIV/0!</v>
      </c>
      <c r="I175" s="90" t="e">
        <f t="shared" si="47"/>
        <v>#DIV/0!</v>
      </c>
      <c r="J175" s="90" t="e">
        <f t="shared" si="47"/>
        <v>#DIV/0!</v>
      </c>
      <c r="K175" s="90" t="e">
        <f t="shared" si="47"/>
        <v>#DIV/0!</v>
      </c>
      <c r="L175" s="90" t="e">
        <f t="shared" si="47"/>
        <v>#DIV/0!</v>
      </c>
      <c r="M175" s="90" t="e">
        <f t="shared" si="47"/>
        <v>#DIV/0!</v>
      </c>
      <c r="N175" s="90" t="e">
        <f t="shared" si="47"/>
        <v>#DIV/0!</v>
      </c>
    </row>
    <row r="176" spans="2:14" x14ac:dyDescent="0.15">
      <c r="B176" s="83" t="str">
        <f t="shared" ref="B176" si="48">B144</f>
        <v>80_Run13</v>
      </c>
      <c r="C176" s="87">
        <f t="shared" ref="C176:D176" si="49">C144</f>
        <v>0</v>
      </c>
      <c r="D176" s="83" t="str">
        <f t="shared" si="49"/>
        <v>JASO BC</v>
      </c>
      <c r="E176" s="90" t="e">
        <f t="shared" ref="E176:N176" si="50">E144-E143</f>
        <v>#DIV/0!</v>
      </c>
      <c r="F176" s="90" t="e">
        <f t="shared" si="50"/>
        <v>#DIV/0!</v>
      </c>
      <c r="G176" s="90" t="e">
        <f t="shared" si="50"/>
        <v>#DIV/0!</v>
      </c>
      <c r="H176" s="90" t="e">
        <f t="shared" si="50"/>
        <v>#DIV/0!</v>
      </c>
      <c r="I176" s="90" t="e">
        <f t="shared" si="50"/>
        <v>#DIV/0!</v>
      </c>
      <c r="J176" s="90" t="e">
        <f t="shared" si="50"/>
        <v>#DIV/0!</v>
      </c>
      <c r="K176" s="90" t="e">
        <f t="shared" si="50"/>
        <v>#DIV/0!</v>
      </c>
      <c r="L176" s="90" t="e">
        <f t="shared" si="50"/>
        <v>#DIV/0!</v>
      </c>
      <c r="M176" s="90" t="e">
        <f t="shared" si="50"/>
        <v>#DIV/0!</v>
      </c>
      <c r="N176" s="90" t="e">
        <f t="shared" si="50"/>
        <v>#DIV/0!</v>
      </c>
    </row>
    <row r="177" spans="2:14" x14ac:dyDescent="0.15">
      <c r="B177" s="83" t="str">
        <f t="shared" ref="B177:D192" si="51">B145</f>
        <v>80_Run15</v>
      </c>
      <c r="C177" s="87">
        <f t="shared" ref="C177:D177" si="52">C145</f>
        <v>0</v>
      </c>
      <c r="D177" s="83" t="str">
        <f t="shared" si="52"/>
        <v>JASO BC</v>
      </c>
      <c r="E177" s="90" t="e">
        <f t="shared" ref="E177:N177" si="53">E145-E144</f>
        <v>#DIV/0!</v>
      </c>
      <c r="F177" s="90" t="e">
        <f t="shared" si="53"/>
        <v>#DIV/0!</v>
      </c>
      <c r="G177" s="90" t="e">
        <f t="shared" si="53"/>
        <v>#DIV/0!</v>
      </c>
      <c r="H177" s="90" t="e">
        <f t="shared" si="53"/>
        <v>#DIV/0!</v>
      </c>
      <c r="I177" s="90" t="e">
        <f t="shared" si="53"/>
        <v>#DIV/0!</v>
      </c>
      <c r="J177" s="90" t="e">
        <f t="shared" si="53"/>
        <v>#DIV/0!</v>
      </c>
      <c r="K177" s="90" t="e">
        <f t="shared" si="53"/>
        <v>#DIV/0!</v>
      </c>
      <c r="L177" s="90" t="e">
        <f t="shared" si="53"/>
        <v>#DIV/0!</v>
      </c>
      <c r="M177" s="90" t="e">
        <f t="shared" si="53"/>
        <v>#DIV/0!</v>
      </c>
      <c r="N177" s="90" t="e">
        <f t="shared" si="53"/>
        <v>#DIV/0!</v>
      </c>
    </row>
    <row r="178" spans="2:14" x14ac:dyDescent="0.15">
      <c r="B178" s="83" t="str">
        <f t="shared" si="51"/>
        <v>80_Run17</v>
      </c>
      <c r="C178" s="87">
        <f t="shared" si="51"/>
        <v>0</v>
      </c>
      <c r="D178" s="83" t="str">
        <f t="shared" si="51"/>
        <v>JASO BC</v>
      </c>
      <c r="E178" s="90" t="e">
        <f t="shared" ref="E178:N178" si="54">E146-E145</f>
        <v>#DIV/0!</v>
      </c>
      <c r="F178" s="90" t="e">
        <f t="shared" si="54"/>
        <v>#DIV/0!</v>
      </c>
      <c r="G178" s="90" t="e">
        <f t="shared" si="54"/>
        <v>#DIV/0!</v>
      </c>
      <c r="H178" s="90" t="e">
        <f t="shared" si="54"/>
        <v>#DIV/0!</v>
      </c>
      <c r="I178" s="90" t="e">
        <f t="shared" si="54"/>
        <v>#DIV/0!</v>
      </c>
      <c r="J178" s="90" t="e">
        <f t="shared" si="54"/>
        <v>#DIV/0!</v>
      </c>
      <c r="K178" s="90" t="e">
        <f t="shared" si="54"/>
        <v>#DIV/0!</v>
      </c>
      <c r="L178" s="90" t="e">
        <f t="shared" si="54"/>
        <v>#DIV/0!</v>
      </c>
      <c r="M178" s="90" t="e">
        <f t="shared" si="54"/>
        <v>#DIV/0!</v>
      </c>
      <c r="N178" s="90" t="e">
        <f t="shared" si="54"/>
        <v>#DIV/0!</v>
      </c>
    </row>
    <row r="179" spans="2:14" x14ac:dyDescent="0.15">
      <c r="B179" s="83" t="str">
        <f t="shared" si="51"/>
        <v>80_Run19</v>
      </c>
      <c r="C179" s="87">
        <f t="shared" si="51"/>
        <v>0</v>
      </c>
      <c r="D179" s="83" t="str">
        <f t="shared" si="51"/>
        <v>JASO BC</v>
      </c>
      <c r="E179" s="90" t="e">
        <f t="shared" ref="E179:N179" si="55">E147-E146</f>
        <v>#DIV/0!</v>
      </c>
      <c r="F179" s="90" t="e">
        <f t="shared" si="55"/>
        <v>#DIV/0!</v>
      </c>
      <c r="G179" s="90" t="e">
        <f t="shared" si="55"/>
        <v>#DIV/0!</v>
      </c>
      <c r="H179" s="90" t="e">
        <f t="shared" si="55"/>
        <v>#DIV/0!</v>
      </c>
      <c r="I179" s="90" t="e">
        <f t="shared" si="55"/>
        <v>#DIV/0!</v>
      </c>
      <c r="J179" s="90" t="e">
        <f t="shared" si="55"/>
        <v>#DIV/0!</v>
      </c>
      <c r="K179" s="90" t="e">
        <f t="shared" si="55"/>
        <v>#DIV/0!</v>
      </c>
      <c r="L179" s="90" t="e">
        <f t="shared" si="55"/>
        <v>#DIV/0!</v>
      </c>
      <c r="M179" s="90" t="e">
        <f t="shared" si="55"/>
        <v>#DIV/0!</v>
      </c>
      <c r="N179" s="90" t="e">
        <f t="shared" si="55"/>
        <v>#DIV/0!</v>
      </c>
    </row>
    <row r="180" spans="2:14" x14ac:dyDescent="0.15">
      <c r="B180" s="83" t="str">
        <f t="shared" si="51"/>
        <v>80_Run21</v>
      </c>
      <c r="C180" s="87">
        <f t="shared" si="51"/>
        <v>0</v>
      </c>
      <c r="D180" s="83" t="str">
        <f t="shared" si="51"/>
        <v>JASO BC</v>
      </c>
      <c r="E180" s="90" t="e">
        <f t="shared" ref="E180:N180" si="56">E148-E147</f>
        <v>#DIV/0!</v>
      </c>
      <c r="F180" s="90" t="e">
        <f t="shared" si="56"/>
        <v>#DIV/0!</v>
      </c>
      <c r="G180" s="90" t="e">
        <f t="shared" si="56"/>
        <v>#DIV/0!</v>
      </c>
      <c r="H180" s="90" t="e">
        <f t="shared" si="56"/>
        <v>#DIV/0!</v>
      </c>
      <c r="I180" s="90" t="e">
        <f t="shared" si="56"/>
        <v>#DIV/0!</v>
      </c>
      <c r="J180" s="90" t="e">
        <f t="shared" si="56"/>
        <v>#DIV/0!</v>
      </c>
      <c r="K180" s="90" t="e">
        <f t="shared" si="56"/>
        <v>#DIV/0!</v>
      </c>
      <c r="L180" s="90" t="e">
        <f t="shared" si="56"/>
        <v>#DIV/0!</v>
      </c>
      <c r="M180" s="90" t="e">
        <f t="shared" si="56"/>
        <v>#DIV/0!</v>
      </c>
      <c r="N180" s="90" t="e">
        <f t="shared" si="56"/>
        <v>#DIV/0!</v>
      </c>
    </row>
    <row r="181" spans="2:14" x14ac:dyDescent="0.15">
      <c r="B181" s="83" t="str">
        <f t="shared" si="51"/>
        <v>80_Run23</v>
      </c>
      <c r="C181" s="87">
        <f t="shared" si="51"/>
        <v>0</v>
      </c>
      <c r="D181" s="83" t="str">
        <f t="shared" si="51"/>
        <v>JASO BC</v>
      </c>
      <c r="E181" s="90" t="e">
        <f t="shared" ref="E181:N181" si="57">E149-E148</f>
        <v>#DIV/0!</v>
      </c>
      <c r="F181" s="90" t="e">
        <f t="shared" si="57"/>
        <v>#DIV/0!</v>
      </c>
      <c r="G181" s="90" t="e">
        <f t="shared" si="57"/>
        <v>#DIV/0!</v>
      </c>
      <c r="H181" s="90" t="e">
        <f t="shared" si="57"/>
        <v>#DIV/0!</v>
      </c>
      <c r="I181" s="90" t="e">
        <f t="shared" si="57"/>
        <v>#DIV/0!</v>
      </c>
      <c r="J181" s="90" t="e">
        <f t="shared" si="57"/>
        <v>#DIV/0!</v>
      </c>
      <c r="K181" s="90" t="e">
        <f t="shared" si="57"/>
        <v>#DIV/0!</v>
      </c>
      <c r="L181" s="90" t="e">
        <f t="shared" si="57"/>
        <v>#DIV/0!</v>
      </c>
      <c r="M181" s="90" t="e">
        <f t="shared" si="57"/>
        <v>#DIV/0!</v>
      </c>
      <c r="N181" s="90" t="e">
        <f t="shared" si="57"/>
        <v>#DIV/0!</v>
      </c>
    </row>
    <row r="182" spans="2:14" x14ac:dyDescent="0.15">
      <c r="B182" s="83" t="str">
        <f t="shared" si="51"/>
        <v>80_Run25</v>
      </c>
      <c r="C182" s="87">
        <f t="shared" si="51"/>
        <v>0</v>
      </c>
      <c r="D182" s="83" t="str">
        <f t="shared" si="51"/>
        <v>JASO BC</v>
      </c>
      <c r="E182" s="90" t="e">
        <f t="shared" ref="E182:N182" si="58">E150-E149</f>
        <v>#DIV/0!</v>
      </c>
      <c r="F182" s="90" t="e">
        <f t="shared" si="58"/>
        <v>#DIV/0!</v>
      </c>
      <c r="G182" s="90" t="e">
        <f t="shared" si="58"/>
        <v>#DIV/0!</v>
      </c>
      <c r="H182" s="90" t="e">
        <f t="shared" si="58"/>
        <v>#DIV/0!</v>
      </c>
      <c r="I182" s="90" t="e">
        <f t="shared" si="58"/>
        <v>#DIV/0!</v>
      </c>
      <c r="J182" s="90" t="e">
        <f t="shared" si="58"/>
        <v>#DIV/0!</v>
      </c>
      <c r="K182" s="90" t="e">
        <f t="shared" si="58"/>
        <v>#DIV/0!</v>
      </c>
      <c r="L182" s="90" t="e">
        <f t="shared" si="58"/>
        <v>#DIV/0!</v>
      </c>
      <c r="M182" s="90" t="e">
        <f t="shared" si="58"/>
        <v>#DIV/0!</v>
      </c>
      <c r="N182" s="90" t="e">
        <f t="shared" si="58"/>
        <v>#DIV/0!</v>
      </c>
    </row>
    <row r="183" spans="2:14" x14ac:dyDescent="0.15">
      <c r="B183" s="83" t="str">
        <f t="shared" si="51"/>
        <v>80_Run27</v>
      </c>
      <c r="C183" s="87">
        <f t="shared" si="51"/>
        <v>0</v>
      </c>
      <c r="D183" s="83" t="str">
        <f t="shared" si="51"/>
        <v>JASO BC</v>
      </c>
      <c r="E183" s="90" t="e">
        <f t="shared" ref="E183:N183" si="59">E151-E150</f>
        <v>#DIV/0!</v>
      </c>
      <c r="F183" s="90" t="e">
        <f t="shared" si="59"/>
        <v>#DIV/0!</v>
      </c>
      <c r="G183" s="90" t="e">
        <f t="shared" si="59"/>
        <v>#DIV/0!</v>
      </c>
      <c r="H183" s="90" t="e">
        <f t="shared" si="59"/>
        <v>#DIV/0!</v>
      </c>
      <c r="I183" s="90" t="e">
        <f t="shared" si="59"/>
        <v>#DIV/0!</v>
      </c>
      <c r="J183" s="90" t="e">
        <f t="shared" si="59"/>
        <v>#DIV/0!</v>
      </c>
      <c r="K183" s="90" t="e">
        <f t="shared" si="59"/>
        <v>#DIV/0!</v>
      </c>
      <c r="L183" s="90" t="e">
        <f t="shared" si="59"/>
        <v>#DIV/0!</v>
      </c>
      <c r="M183" s="90" t="e">
        <f t="shared" si="59"/>
        <v>#DIV/0!</v>
      </c>
      <c r="N183" s="90" t="e">
        <f t="shared" si="59"/>
        <v>#DIV/0!</v>
      </c>
    </row>
    <row r="184" spans="2:14" x14ac:dyDescent="0.15">
      <c r="B184" s="83" t="str">
        <f t="shared" si="51"/>
        <v>80_Run29</v>
      </c>
      <c r="C184" s="87">
        <f t="shared" si="51"/>
        <v>0</v>
      </c>
      <c r="D184" s="83" t="str">
        <f t="shared" si="51"/>
        <v>JASO BC</v>
      </c>
      <c r="E184" s="90" t="e">
        <f t="shared" ref="E184:N184" si="60">E152-E151</f>
        <v>#DIV/0!</v>
      </c>
      <c r="F184" s="90" t="e">
        <f t="shared" si="60"/>
        <v>#DIV/0!</v>
      </c>
      <c r="G184" s="90" t="e">
        <f t="shared" si="60"/>
        <v>#DIV/0!</v>
      </c>
      <c r="H184" s="90" t="e">
        <f t="shared" si="60"/>
        <v>#DIV/0!</v>
      </c>
      <c r="I184" s="90" t="e">
        <f t="shared" si="60"/>
        <v>#DIV/0!</v>
      </c>
      <c r="J184" s="90" t="e">
        <f t="shared" si="60"/>
        <v>#DIV/0!</v>
      </c>
      <c r="K184" s="90" t="e">
        <f t="shared" si="60"/>
        <v>#DIV/0!</v>
      </c>
      <c r="L184" s="90" t="e">
        <f t="shared" si="60"/>
        <v>#DIV/0!</v>
      </c>
      <c r="M184" s="90" t="e">
        <f t="shared" si="60"/>
        <v>#DIV/0!</v>
      </c>
      <c r="N184" s="90" t="e">
        <f t="shared" si="60"/>
        <v>#DIV/0!</v>
      </c>
    </row>
    <row r="185" spans="2:14" x14ac:dyDescent="0.15">
      <c r="B185" s="83" t="str">
        <f t="shared" si="51"/>
        <v>80_Run31</v>
      </c>
      <c r="C185" s="87">
        <f t="shared" si="51"/>
        <v>0</v>
      </c>
      <c r="D185" s="83" t="str">
        <f t="shared" si="51"/>
        <v>JASO BC</v>
      </c>
      <c r="E185" s="90" t="e">
        <f t="shared" ref="E185:N185" si="61">E153-E152</f>
        <v>#DIV/0!</v>
      </c>
      <c r="F185" s="90" t="e">
        <f t="shared" si="61"/>
        <v>#DIV/0!</v>
      </c>
      <c r="G185" s="90" t="e">
        <f t="shared" si="61"/>
        <v>#DIV/0!</v>
      </c>
      <c r="H185" s="90" t="e">
        <f t="shared" si="61"/>
        <v>#DIV/0!</v>
      </c>
      <c r="I185" s="90" t="e">
        <f t="shared" si="61"/>
        <v>#DIV/0!</v>
      </c>
      <c r="J185" s="90" t="e">
        <f t="shared" si="61"/>
        <v>#DIV/0!</v>
      </c>
      <c r="K185" s="90" t="e">
        <f t="shared" si="61"/>
        <v>#DIV/0!</v>
      </c>
      <c r="L185" s="90" t="e">
        <f t="shared" si="61"/>
        <v>#DIV/0!</v>
      </c>
      <c r="M185" s="90" t="e">
        <f t="shared" si="61"/>
        <v>#DIV/0!</v>
      </c>
      <c r="N185" s="90" t="e">
        <f t="shared" si="61"/>
        <v>#DIV/0!</v>
      </c>
    </row>
    <row r="186" spans="2:14" x14ac:dyDescent="0.15">
      <c r="B186" s="83" t="str">
        <f t="shared" si="51"/>
        <v>80_Run33</v>
      </c>
      <c r="C186" s="87">
        <f t="shared" si="51"/>
        <v>0</v>
      </c>
      <c r="D186" s="83" t="str">
        <f t="shared" si="51"/>
        <v>JASO BC</v>
      </c>
      <c r="E186" s="90" t="e">
        <f t="shared" ref="E186:N186" si="62">E154-E153</f>
        <v>#DIV/0!</v>
      </c>
      <c r="F186" s="90" t="e">
        <f t="shared" si="62"/>
        <v>#DIV/0!</v>
      </c>
      <c r="G186" s="90" t="e">
        <f t="shared" si="62"/>
        <v>#DIV/0!</v>
      </c>
      <c r="H186" s="90" t="e">
        <f t="shared" si="62"/>
        <v>#DIV/0!</v>
      </c>
      <c r="I186" s="90" t="e">
        <f t="shared" si="62"/>
        <v>#DIV/0!</v>
      </c>
      <c r="J186" s="90" t="e">
        <f t="shared" si="62"/>
        <v>#DIV/0!</v>
      </c>
      <c r="K186" s="90" t="e">
        <f t="shared" si="62"/>
        <v>#DIV/0!</v>
      </c>
      <c r="L186" s="90" t="e">
        <f t="shared" si="62"/>
        <v>#DIV/0!</v>
      </c>
      <c r="M186" s="90" t="e">
        <f t="shared" si="62"/>
        <v>#DIV/0!</v>
      </c>
      <c r="N186" s="90" t="e">
        <f t="shared" si="62"/>
        <v>#DIV/0!</v>
      </c>
    </row>
    <row r="187" spans="2:14" x14ac:dyDescent="0.15">
      <c r="B187" s="83" t="str">
        <f t="shared" si="51"/>
        <v>80_Run35</v>
      </c>
      <c r="C187" s="87">
        <f t="shared" si="51"/>
        <v>0</v>
      </c>
      <c r="D187" s="83" t="str">
        <f t="shared" si="51"/>
        <v>JASO BC</v>
      </c>
      <c r="E187" s="90" t="e">
        <f t="shared" ref="E187:N187" si="63">E155-E154</f>
        <v>#DIV/0!</v>
      </c>
      <c r="F187" s="90" t="e">
        <f t="shared" si="63"/>
        <v>#DIV/0!</v>
      </c>
      <c r="G187" s="90" t="e">
        <f t="shared" si="63"/>
        <v>#DIV/0!</v>
      </c>
      <c r="H187" s="90" t="e">
        <f t="shared" si="63"/>
        <v>#DIV/0!</v>
      </c>
      <c r="I187" s="90" t="e">
        <f t="shared" si="63"/>
        <v>#DIV/0!</v>
      </c>
      <c r="J187" s="90" t="e">
        <f t="shared" si="63"/>
        <v>#DIV/0!</v>
      </c>
      <c r="K187" s="90" t="e">
        <f t="shared" si="63"/>
        <v>#DIV/0!</v>
      </c>
      <c r="L187" s="90" t="e">
        <f t="shared" si="63"/>
        <v>#DIV/0!</v>
      </c>
      <c r="M187" s="90" t="e">
        <f t="shared" si="63"/>
        <v>#DIV/0!</v>
      </c>
      <c r="N187" s="90" t="e">
        <f t="shared" si="63"/>
        <v>#DIV/0!</v>
      </c>
    </row>
    <row r="188" spans="2:14" x14ac:dyDescent="0.15">
      <c r="B188" s="83" t="str">
        <f t="shared" si="51"/>
        <v>80_Run37</v>
      </c>
      <c r="C188" s="87">
        <f t="shared" si="51"/>
        <v>0</v>
      </c>
      <c r="D188" s="83" t="str">
        <f t="shared" si="51"/>
        <v>JASO BC</v>
      </c>
      <c r="E188" s="90" t="e">
        <f t="shared" ref="E188:N188" si="64">E156-E155</f>
        <v>#DIV/0!</v>
      </c>
      <c r="F188" s="90" t="e">
        <f t="shared" si="64"/>
        <v>#DIV/0!</v>
      </c>
      <c r="G188" s="90" t="e">
        <f t="shared" si="64"/>
        <v>#DIV/0!</v>
      </c>
      <c r="H188" s="90" t="e">
        <f t="shared" si="64"/>
        <v>#DIV/0!</v>
      </c>
      <c r="I188" s="90" t="e">
        <f t="shared" si="64"/>
        <v>#DIV/0!</v>
      </c>
      <c r="J188" s="90" t="e">
        <f t="shared" si="64"/>
        <v>#DIV/0!</v>
      </c>
      <c r="K188" s="90" t="e">
        <f t="shared" si="64"/>
        <v>#DIV/0!</v>
      </c>
      <c r="L188" s="90" t="e">
        <f t="shared" si="64"/>
        <v>#DIV/0!</v>
      </c>
      <c r="M188" s="90" t="e">
        <f t="shared" si="64"/>
        <v>#DIV/0!</v>
      </c>
      <c r="N188" s="90" t="e">
        <f t="shared" si="64"/>
        <v>#DIV/0!</v>
      </c>
    </row>
    <row r="189" spans="2:14" x14ac:dyDescent="0.15">
      <c r="B189" s="83" t="str">
        <f t="shared" si="51"/>
        <v>80_Run39</v>
      </c>
      <c r="C189" s="87">
        <f t="shared" si="51"/>
        <v>0</v>
      </c>
      <c r="D189" s="83" t="str">
        <f t="shared" si="51"/>
        <v>JASO BC</v>
      </c>
      <c r="E189" s="90" t="e">
        <f t="shared" ref="E189:N189" si="65">E157-E156</f>
        <v>#DIV/0!</v>
      </c>
      <c r="F189" s="90" t="e">
        <f t="shared" si="65"/>
        <v>#DIV/0!</v>
      </c>
      <c r="G189" s="90" t="e">
        <f t="shared" si="65"/>
        <v>#DIV/0!</v>
      </c>
      <c r="H189" s="90" t="e">
        <f t="shared" si="65"/>
        <v>#DIV/0!</v>
      </c>
      <c r="I189" s="90" t="e">
        <f t="shared" si="65"/>
        <v>#DIV/0!</v>
      </c>
      <c r="J189" s="90" t="e">
        <f t="shared" si="65"/>
        <v>#DIV/0!</v>
      </c>
      <c r="K189" s="90" t="e">
        <f t="shared" si="65"/>
        <v>#DIV/0!</v>
      </c>
      <c r="L189" s="90" t="e">
        <f t="shared" si="65"/>
        <v>#DIV/0!</v>
      </c>
      <c r="M189" s="90" t="e">
        <f t="shared" si="65"/>
        <v>#DIV/0!</v>
      </c>
      <c r="N189" s="90" t="e">
        <f t="shared" si="65"/>
        <v>#DIV/0!</v>
      </c>
    </row>
    <row r="190" spans="2:14" x14ac:dyDescent="0.15">
      <c r="B190" s="83" t="str">
        <f t="shared" si="51"/>
        <v>80_Run41</v>
      </c>
      <c r="C190" s="87">
        <f t="shared" si="51"/>
        <v>0</v>
      </c>
      <c r="D190" s="83" t="str">
        <f t="shared" si="51"/>
        <v>JASO BC</v>
      </c>
      <c r="E190" s="90" t="e">
        <f t="shared" ref="E190:N190" si="66">E158-E157</f>
        <v>#DIV/0!</v>
      </c>
      <c r="F190" s="90" t="e">
        <f t="shared" si="66"/>
        <v>#DIV/0!</v>
      </c>
      <c r="G190" s="90" t="e">
        <f t="shared" si="66"/>
        <v>#DIV/0!</v>
      </c>
      <c r="H190" s="90" t="e">
        <f t="shared" si="66"/>
        <v>#DIV/0!</v>
      </c>
      <c r="I190" s="90" t="e">
        <f t="shared" si="66"/>
        <v>#DIV/0!</v>
      </c>
      <c r="J190" s="90" t="e">
        <f t="shared" si="66"/>
        <v>#DIV/0!</v>
      </c>
      <c r="K190" s="90" t="e">
        <f t="shared" si="66"/>
        <v>#DIV/0!</v>
      </c>
      <c r="L190" s="90" t="e">
        <f t="shared" si="66"/>
        <v>#DIV/0!</v>
      </c>
      <c r="M190" s="90" t="e">
        <f t="shared" si="66"/>
        <v>#DIV/0!</v>
      </c>
      <c r="N190" s="90" t="e">
        <f t="shared" si="66"/>
        <v>#DIV/0!</v>
      </c>
    </row>
    <row r="191" spans="2:14" x14ac:dyDescent="0.15">
      <c r="B191" s="83" t="str">
        <f t="shared" si="51"/>
        <v>80_Run43</v>
      </c>
      <c r="C191" s="87">
        <f t="shared" si="51"/>
        <v>0</v>
      </c>
      <c r="D191" s="83" t="str">
        <f t="shared" si="51"/>
        <v>JASO BC</v>
      </c>
      <c r="E191" s="90" t="e">
        <f t="shared" ref="E191:N191" si="67">E159-E158</f>
        <v>#DIV/0!</v>
      </c>
      <c r="F191" s="90" t="e">
        <f t="shared" si="67"/>
        <v>#DIV/0!</v>
      </c>
      <c r="G191" s="90" t="e">
        <f t="shared" si="67"/>
        <v>#DIV/0!</v>
      </c>
      <c r="H191" s="90" t="e">
        <f t="shared" si="67"/>
        <v>#DIV/0!</v>
      </c>
      <c r="I191" s="90" t="e">
        <f t="shared" si="67"/>
        <v>#DIV/0!</v>
      </c>
      <c r="J191" s="90" t="e">
        <f t="shared" si="67"/>
        <v>#DIV/0!</v>
      </c>
      <c r="K191" s="90" t="e">
        <f t="shared" si="67"/>
        <v>#DIV/0!</v>
      </c>
      <c r="L191" s="90" t="e">
        <f t="shared" si="67"/>
        <v>#DIV/0!</v>
      </c>
      <c r="M191" s="90" t="e">
        <f t="shared" si="67"/>
        <v>#DIV/0!</v>
      </c>
      <c r="N191" s="90" t="e">
        <f t="shared" si="67"/>
        <v>#DIV/0!</v>
      </c>
    </row>
    <row r="192" spans="2:14" x14ac:dyDescent="0.15">
      <c r="B192" s="83" t="str">
        <f t="shared" si="51"/>
        <v>80_Run45</v>
      </c>
      <c r="C192" s="87">
        <f t="shared" si="51"/>
        <v>0</v>
      </c>
      <c r="D192" s="83" t="str">
        <f t="shared" si="51"/>
        <v>JASO BC</v>
      </c>
      <c r="E192" s="90" t="e">
        <f t="shared" ref="E192:N192" si="68">E160-E159</f>
        <v>#DIV/0!</v>
      </c>
      <c r="F192" s="90" t="e">
        <f t="shared" si="68"/>
        <v>#DIV/0!</v>
      </c>
      <c r="G192" s="90" t="e">
        <f t="shared" si="68"/>
        <v>#DIV/0!</v>
      </c>
      <c r="H192" s="90" t="e">
        <f t="shared" si="68"/>
        <v>#DIV/0!</v>
      </c>
      <c r="I192" s="90" t="e">
        <f t="shared" si="68"/>
        <v>#DIV/0!</v>
      </c>
      <c r="J192" s="90" t="e">
        <f t="shared" si="68"/>
        <v>#DIV/0!</v>
      </c>
      <c r="K192" s="90" t="e">
        <f t="shared" si="68"/>
        <v>#DIV/0!</v>
      </c>
      <c r="L192" s="90" t="e">
        <f t="shared" si="68"/>
        <v>#DIV/0!</v>
      </c>
      <c r="M192" s="90" t="e">
        <f t="shared" si="68"/>
        <v>#DIV/0!</v>
      </c>
      <c r="N192" s="90" t="e">
        <f t="shared" si="68"/>
        <v>#DIV/0!</v>
      </c>
    </row>
    <row r="193" spans="2:18" x14ac:dyDescent="0.15">
      <c r="B193" s="83" t="str">
        <f t="shared" ref="B193:D194" si="69">B161</f>
        <v>80_Run47</v>
      </c>
      <c r="C193" s="87">
        <f t="shared" si="69"/>
        <v>0</v>
      </c>
      <c r="D193" s="83" t="str">
        <f t="shared" si="69"/>
        <v>JASO BC</v>
      </c>
      <c r="E193" s="90" t="e">
        <f t="shared" ref="E193:N193" si="70">E161-E160</f>
        <v>#DIV/0!</v>
      </c>
      <c r="F193" s="90" t="e">
        <f t="shared" si="70"/>
        <v>#DIV/0!</v>
      </c>
      <c r="G193" s="90" t="e">
        <f t="shared" si="70"/>
        <v>#DIV/0!</v>
      </c>
      <c r="H193" s="90" t="e">
        <f t="shared" si="70"/>
        <v>#DIV/0!</v>
      </c>
      <c r="I193" s="90" t="e">
        <f t="shared" si="70"/>
        <v>#DIV/0!</v>
      </c>
      <c r="J193" s="90" t="e">
        <f t="shared" si="70"/>
        <v>#DIV/0!</v>
      </c>
      <c r="K193" s="90" t="e">
        <f t="shared" si="70"/>
        <v>#DIV/0!</v>
      </c>
      <c r="L193" s="90" t="e">
        <f t="shared" si="70"/>
        <v>#DIV/0!</v>
      </c>
      <c r="M193" s="90" t="e">
        <f t="shared" si="70"/>
        <v>#DIV/0!</v>
      </c>
      <c r="N193" s="90" t="e">
        <f t="shared" si="70"/>
        <v>#DIV/0!</v>
      </c>
    </row>
    <row r="194" spans="2:18" x14ac:dyDescent="0.15">
      <c r="B194" s="83" t="str">
        <f t="shared" si="69"/>
        <v>80_Run49</v>
      </c>
      <c r="C194" s="87">
        <f t="shared" si="69"/>
        <v>0</v>
      </c>
      <c r="D194" s="83" t="str">
        <f t="shared" si="69"/>
        <v>JASO BC</v>
      </c>
      <c r="E194" s="90" t="e">
        <f t="shared" ref="E194:N194" si="71">E162-E161</f>
        <v>#DIV/0!</v>
      </c>
      <c r="F194" s="90" t="e">
        <f t="shared" si="71"/>
        <v>#DIV/0!</v>
      </c>
      <c r="G194" s="90" t="e">
        <f t="shared" si="71"/>
        <v>#DIV/0!</v>
      </c>
      <c r="H194" s="90" t="e">
        <f t="shared" si="71"/>
        <v>#DIV/0!</v>
      </c>
      <c r="I194" s="90" t="e">
        <f t="shared" si="71"/>
        <v>#DIV/0!</v>
      </c>
      <c r="J194" s="90" t="e">
        <f t="shared" si="71"/>
        <v>#DIV/0!</v>
      </c>
      <c r="K194" s="90" t="e">
        <f t="shared" si="71"/>
        <v>#DIV/0!</v>
      </c>
      <c r="L194" s="90" t="e">
        <f t="shared" si="71"/>
        <v>#DIV/0!</v>
      </c>
      <c r="M194" s="90" t="e">
        <f t="shared" si="71"/>
        <v>#DIV/0!</v>
      </c>
      <c r="N194" s="90" t="e">
        <f t="shared" si="71"/>
        <v>#DIV/0!</v>
      </c>
    </row>
    <row r="195" spans="2:18" x14ac:dyDescent="0.15">
      <c r="B195" s="83" t="str">
        <f t="shared" ref="B195:D195" si="72">B163</f>
        <v>80_Run51</v>
      </c>
      <c r="C195" s="87">
        <f t="shared" si="72"/>
        <v>0</v>
      </c>
      <c r="D195" s="83" t="str">
        <f t="shared" si="72"/>
        <v>JASO BC</v>
      </c>
      <c r="E195" s="90" t="e">
        <f t="shared" ref="E195:N195" si="73">E163-E162</f>
        <v>#DIV/0!</v>
      </c>
      <c r="F195" s="90" t="e">
        <f t="shared" si="73"/>
        <v>#DIV/0!</v>
      </c>
      <c r="G195" s="90" t="e">
        <f t="shared" si="73"/>
        <v>#DIV/0!</v>
      </c>
      <c r="H195" s="90" t="e">
        <f t="shared" si="73"/>
        <v>#DIV/0!</v>
      </c>
      <c r="I195" s="90" t="e">
        <f t="shared" si="73"/>
        <v>#DIV/0!</v>
      </c>
      <c r="J195" s="90" t="e">
        <f t="shared" si="73"/>
        <v>#DIV/0!</v>
      </c>
      <c r="K195" s="90" t="e">
        <f t="shared" si="73"/>
        <v>#DIV/0!</v>
      </c>
      <c r="L195" s="90" t="e">
        <f t="shared" si="73"/>
        <v>#DIV/0!</v>
      </c>
      <c r="M195" s="90" t="e">
        <f t="shared" si="73"/>
        <v>#DIV/0!</v>
      </c>
      <c r="N195" s="90" t="e">
        <f t="shared" si="73"/>
        <v>#DIV/0!</v>
      </c>
    </row>
    <row r="196" spans="2:18" x14ac:dyDescent="0.15">
      <c r="B196" s="83" t="str">
        <f t="shared" ref="B196:D196" si="74">B164</f>
        <v>80_Run53</v>
      </c>
      <c r="C196" s="87">
        <f t="shared" si="74"/>
        <v>0</v>
      </c>
      <c r="D196" s="83" t="str">
        <f t="shared" si="74"/>
        <v>JASO BC</v>
      </c>
      <c r="E196" s="90" t="e">
        <f t="shared" ref="E196:N196" si="75">E164-E163</f>
        <v>#DIV/0!</v>
      </c>
      <c r="F196" s="90" t="e">
        <f t="shared" si="75"/>
        <v>#DIV/0!</v>
      </c>
      <c r="G196" s="90" t="e">
        <f t="shared" si="75"/>
        <v>#DIV/0!</v>
      </c>
      <c r="H196" s="90" t="e">
        <f t="shared" si="75"/>
        <v>#DIV/0!</v>
      </c>
      <c r="I196" s="90" t="e">
        <f t="shared" si="75"/>
        <v>#DIV/0!</v>
      </c>
      <c r="J196" s="90" t="e">
        <f t="shared" si="75"/>
        <v>#DIV/0!</v>
      </c>
      <c r="K196" s="90" t="e">
        <f t="shared" si="75"/>
        <v>#DIV/0!</v>
      </c>
      <c r="L196" s="90" t="e">
        <f t="shared" si="75"/>
        <v>#DIV/0!</v>
      </c>
      <c r="M196" s="90" t="e">
        <f t="shared" si="75"/>
        <v>#DIV/0!</v>
      </c>
      <c r="N196" s="90" t="e">
        <f t="shared" si="75"/>
        <v>#DIV/0!</v>
      </c>
    </row>
    <row r="197" spans="2:18" x14ac:dyDescent="0.15">
      <c r="B197" s="83" t="str">
        <f t="shared" ref="B197:D197" si="76">B165</f>
        <v>80_Run55</v>
      </c>
      <c r="C197" s="87">
        <f t="shared" si="76"/>
        <v>0</v>
      </c>
      <c r="D197" s="83" t="str">
        <f t="shared" si="76"/>
        <v>JASO BC</v>
      </c>
      <c r="E197" s="90" t="e">
        <f t="shared" ref="E197:N197" si="77">E165-E164</f>
        <v>#DIV/0!</v>
      </c>
      <c r="F197" s="90" t="e">
        <f t="shared" si="77"/>
        <v>#DIV/0!</v>
      </c>
      <c r="G197" s="90" t="e">
        <f t="shared" si="77"/>
        <v>#DIV/0!</v>
      </c>
      <c r="H197" s="90" t="e">
        <f t="shared" si="77"/>
        <v>#DIV/0!</v>
      </c>
      <c r="I197" s="90" t="e">
        <f t="shared" si="77"/>
        <v>#DIV/0!</v>
      </c>
      <c r="J197" s="90" t="e">
        <f t="shared" si="77"/>
        <v>#DIV/0!</v>
      </c>
      <c r="K197" s="90" t="e">
        <f t="shared" si="77"/>
        <v>#DIV/0!</v>
      </c>
      <c r="L197" s="90" t="e">
        <f t="shared" si="77"/>
        <v>#DIV/0!</v>
      </c>
      <c r="M197" s="90" t="e">
        <f t="shared" si="77"/>
        <v>#DIV/0!</v>
      </c>
      <c r="N197" s="90" t="e">
        <f t="shared" si="77"/>
        <v>#DIV/0!</v>
      </c>
    </row>
    <row r="198" spans="2:18" x14ac:dyDescent="0.15">
      <c r="B198" s="83" t="str">
        <f t="shared" ref="B198:D198" si="78">B166</f>
        <v>80_Run57</v>
      </c>
      <c r="C198" s="87">
        <f t="shared" si="78"/>
        <v>0</v>
      </c>
      <c r="D198" s="83" t="str">
        <f t="shared" si="78"/>
        <v>JASO BC</v>
      </c>
      <c r="E198" s="90" t="e">
        <f t="shared" ref="E198:N198" si="79">E166-E165</f>
        <v>#DIV/0!</v>
      </c>
      <c r="F198" s="90" t="e">
        <f t="shared" si="79"/>
        <v>#DIV/0!</v>
      </c>
      <c r="G198" s="90" t="e">
        <f t="shared" si="79"/>
        <v>#DIV/0!</v>
      </c>
      <c r="H198" s="90" t="e">
        <f t="shared" si="79"/>
        <v>#DIV/0!</v>
      </c>
      <c r="I198" s="90" t="e">
        <f t="shared" si="79"/>
        <v>#DIV/0!</v>
      </c>
      <c r="J198" s="90" t="e">
        <f t="shared" si="79"/>
        <v>#DIV/0!</v>
      </c>
      <c r="K198" s="90" t="e">
        <f t="shared" si="79"/>
        <v>#DIV/0!</v>
      </c>
      <c r="L198" s="90" t="e">
        <f t="shared" si="79"/>
        <v>#DIV/0!</v>
      </c>
      <c r="M198" s="90" t="e">
        <f t="shared" si="79"/>
        <v>#DIV/0!</v>
      </c>
      <c r="N198" s="90" t="e">
        <f t="shared" si="79"/>
        <v>#DIV/0!</v>
      </c>
    </row>
    <row r="199" spans="2:18" x14ac:dyDescent="0.15">
      <c r="B199" s="83" t="str">
        <f t="shared" ref="B199:D199" si="80">B167</f>
        <v>80_Run59</v>
      </c>
      <c r="C199" s="87">
        <f t="shared" si="80"/>
        <v>0</v>
      </c>
      <c r="D199" s="83" t="str">
        <f t="shared" si="80"/>
        <v>JASO BC</v>
      </c>
      <c r="E199" s="90" t="e">
        <f t="shared" ref="E199:N199" si="81">E167-E166</f>
        <v>#DIV/0!</v>
      </c>
      <c r="F199" s="90" t="e">
        <f t="shared" si="81"/>
        <v>#DIV/0!</v>
      </c>
      <c r="G199" s="90" t="e">
        <f t="shared" si="81"/>
        <v>#DIV/0!</v>
      </c>
      <c r="H199" s="90" t="e">
        <f t="shared" si="81"/>
        <v>#DIV/0!</v>
      </c>
      <c r="I199" s="90" t="e">
        <f t="shared" si="81"/>
        <v>#DIV/0!</v>
      </c>
      <c r="J199" s="90" t="e">
        <f t="shared" si="81"/>
        <v>#DIV/0!</v>
      </c>
      <c r="K199" s="90" t="e">
        <f t="shared" si="81"/>
        <v>#DIV/0!</v>
      </c>
      <c r="L199" s="90" t="e">
        <f t="shared" si="81"/>
        <v>#DIV/0!</v>
      </c>
      <c r="M199" s="90" t="e">
        <f t="shared" si="81"/>
        <v>#DIV/0!</v>
      </c>
      <c r="N199" s="90" t="e">
        <f t="shared" si="81"/>
        <v>#DIV/0!</v>
      </c>
    </row>
    <row r="200" spans="2:18" x14ac:dyDescent="0.15">
      <c r="C200" s="87"/>
      <c r="E200" s="90"/>
      <c r="F200" s="90"/>
      <c r="G200" s="90"/>
      <c r="H200" s="90"/>
      <c r="I200" s="90"/>
      <c r="J200" s="90"/>
      <c r="K200" s="90"/>
      <c r="L200" s="90"/>
      <c r="M200" s="90"/>
      <c r="N200" s="90"/>
    </row>
    <row r="201" spans="2:18" x14ac:dyDescent="0.15">
      <c r="C201" s="87"/>
      <c r="E201" s="90"/>
      <c r="F201" s="90"/>
      <c r="G201" s="90"/>
      <c r="H201" s="90"/>
      <c r="I201" s="90"/>
      <c r="J201" s="90"/>
      <c r="K201" s="90"/>
      <c r="L201" s="90"/>
      <c r="M201" s="90"/>
      <c r="N201" s="90"/>
    </row>
    <row r="202" spans="2:18" ht="12.75" thickBot="1" x14ac:dyDescent="0.2">
      <c r="B202" s="83" t="str">
        <f>IF(InputData!$M$1="English",TitleTable!C$21,TitleTable!B$21)</f>
        <v>Oil temperature</v>
      </c>
      <c r="C202" s="87"/>
      <c r="E202" s="83" t="s">
        <v>452</v>
      </c>
      <c r="F202" s="90"/>
      <c r="G202" s="90"/>
      <c r="H202" s="90"/>
      <c r="I202" s="90"/>
      <c r="J202" s="90"/>
      <c r="K202" s="90"/>
      <c r="L202" s="90"/>
      <c r="M202" s="90"/>
      <c r="N202" s="90"/>
    </row>
    <row r="203" spans="2:18" ht="13.5" thickBot="1" x14ac:dyDescent="0.25">
      <c r="B203" s="197" t="s">
        <v>95</v>
      </c>
      <c r="C203" s="84" t="s">
        <v>25</v>
      </c>
      <c r="D203" s="84" t="s">
        <v>24</v>
      </c>
      <c r="E203" s="85">
        <v>650</v>
      </c>
      <c r="F203" s="86">
        <v>800</v>
      </c>
      <c r="G203" s="86">
        <v>1000</v>
      </c>
      <c r="H203" s="86">
        <v>1200</v>
      </c>
      <c r="I203" s="86">
        <v>1400</v>
      </c>
      <c r="J203" s="86">
        <v>1600</v>
      </c>
      <c r="K203" s="86">
        <v>1800</v>
      </c>
      <c r="L203" s="86">
        <v>2000</v>
      </c>
      <c r="M203" s="86">
        <v>2400</v>
      </c>
      <c r="N203" s="200">
        <v>2800</v>
      </c>
      <c r="O203" s="166" t="s">
        <v>434</v>
      </c>
      <c r="P203" s="166" t="s">
        <v>435</v>
      </c>
      <c r="Q203" s="166" t="s">
        <v>438</v>
      </c>
      <c r="R203" s="166" t="s">
        <v>439</v>
      </c>
    </row>
    <row r="204" spans="2:18" ht="12.75" x14ac:dyDescent="0.2">
      <c r="B204" s="196" t="s">
        <v>343</v>
      </c>
      <c r="C204" s="75">
        <f>INDEX(InputData!G$12:G$2000,MATCH(B204,InputData!$B$12:$B$2000,0),1)</f>
        <v>0</v>
      </c>
      <c r="D204" s="76" t="str">
        <f>INDEX(InputData!D$12:D$2000,MATCH(B204,InputData!$B$12:$B$2000,0),1)</f>
        <v>JASO BC</v>
      </c>
      <c r="E204" s="163">
        <f>INDEX(InputData!D$12:D$2000,MATCH($B204,InputData!$B$12:$B$2000,0)+4,1)</f>
        <v>50.036999999999999</v>
      </c>
      <c r="F204" s="163">
        <f>INDEX(InputData!E$12:E$2000,MATCH($B204,InputData!$B$12:$B$2000,0)+4,1)</f>
        <v>50.040999999999997</v>
      </c>
      <c r="G204" s="163">
        <f>INDEX(InputData!F$12:F$2000,MATCH($B204,InputData!$B$12:$B$2000,0)+4,1)</f>
        <v>50.022500000000001</v>
      </c>
      <c r="H204" s="163">
        <f>INDEX(InputData!G$12:G$2000,MATCH($B204,InputData!$B$12:$B$2000,0)+4,1)</f>
        <v>50.017499999999998</v>
      </c>
      <c r="I204" s="163">
        <f>INDEX(InputData!H$12:H$2000,MATCH($B204,InputData!$B$12:$B$2000,0)+4,1)</f>
        <v>50.015500000000003</v>
      </c>
      <c r="J204" s="163">
        <f>INDEX(InputData!I$12:I$2000,MATCH($B204,InputData!$B$12:$B$2000,0)+4,1)</f>
        <v>50.038499999999999</v>
      </c>
      <c r="K204" s="163">
        <f>INDEX(InputData!J$12:J$2000,MATCH($B204,InputData!$B$12:$B$2000,0)+4,1)</f>
        <v>50.0655</v>
      </c>
      <c r="L204" s="163">
        <f>INDEX(InputData!K$12:K$2000,MATCH($B204,InputData!$B$12:$B$2000,0)+4,1)</f>
        <v>50.051499999999997</v>
      </c>
      <c r="M204" s="163">
        <f>INDEX(InputData!L$12:L$2000,MATCH($B204,InputData!$B$12:$B$2000,0)+4,1)</f>
        <v>50.017499999999998</v>
      </c>
      <c r="N204" s="163">
        <f>INDEX(InputData!M$12:M$2000,MATCH($B204,InputData!$B$12:$B$2000,0)+4,1)</f>
        <v>50.042499999999997</v>
      </c>
      <c r="O204" s="165">
        <f>IF(E204=0,"",MIN(E204:N204))</f>
        <v>50.015500000000003</v>
      </c>
      <c r="P204" s="165">
        <f>MAX(E204:N204)</f>
        <v>50.0655</v>
      </c>
      <c r="Q204" s="199">
        <f>MIN(O204:O263)</f>
        <v>50.015500000000003</v>
      </c>
      <c r="R204" s="199">
        <f>MAX(P204:P263)</f>
        <v>50.093000000000004</v>
      </c>
    </row>
    <row r="205" spans="2:18" ht="12.75" x14ac:dyDescent="0.2">
      <c r="B205" s="196" t="s">
        <v>89</v>
      </c>
      <c r="C205" s="75">
        <f>INDEX(InputData!G$12:G$2000,MATCH(B205,InputData!$B$12:$B$2000,0),1)</f>
        <v>0</v>
      </c>
      <c r="D205" s="76" t="str">
        <f>INDEX(InputData!D$12:D$2000,MATCH(B205,InputData!$B$12:$B$2000,0),1)</f>
        <v>GE108A</v>
      </c>
      <c r="E205" s="163">
        <f>INDEX(InputData!D$12:D$2000,MATCH($B205,InputData!$B$12:$B$2000,0)+4,1)</f>
        <v>50.070999999999998</v>
      </c>
      <c r="F205" s="163">
        <f>INDEX(InputData!E$12:E$2000,MATCH($B205,InputData!$B$12:$B$2000,0)+4,1)</f>
        <v>50.035499999999999</v>
      </c>
      <c r="G205" s="163">
        <f>INDEX(InputData!F$12:F$2000,MATCH($B205,InputData!$B$12:$B$2000,0)+4,1)</f>
        <v>50.045000000000002</v>
      </c>
      <c r="H205" s="163">
        <f>INDEX(InputData!G$12:G$2000,MATCH($B205,InputData!$B$12:$B$2000,0)+4,1)</f>
        <v>50.052</v>
      </c>
      <c r="I205" s="163">
        <f>INDEX(InputData!H$12:H$2000,MATCH($B205,InputData!$B$12:$B$2000,0)+4,1)</f>
        <v>50.025999999999996</v>
      </c>
      <c r="J205" s="163">
        <f>INDEX(InputData!I$12:I$2000,MATCH($B205,InputData!$B$12:$B$2000,0)+4,1)</f>
        <v>50.027999999999999</v>
      </c>
      <c r="K205" s="163">
        <f>INDEX(InputData!J$12:J$2000,MATCH($B205,InputData!$B$12:$B$2000,0)+4,1)</f>
        <v>50.058999999999997</v>
      </c>
      <c r="L205" s="163">
        <f>INDEX(InputData!K$12:K$2000,MATCH($B205,InputData!$B$12:$B$2000,0)+4,1)</f>
        <v>50.064500000000002</v>
      </c>
      <c r="M205" s="163">
        <f>INDEX(InputData!L$12:L$2000,MATCH($B205,InputData!$B$12:$B$2000,0)+4,1)</f>
        <v>50.073</v>
      </c>
      <c r="N205" s="163">
        <f>INDEX(InputData!M$12:M$2000,MATCH($B205,InputData!$B$12:$B$2000,0)+4,1)</f>
        <v>50.042000000000002</v>
      </c>
      <c r="O205" s="165">
        <f t="shared" ref="O205:O263" si="82">IF(E205=0,"",MIN(E205:N205))</f>
        <v>50.025999999999996</v>
      </c>
      <c r="P205" s="165">
        <f t="shared" ref="P205:P211" si="83">MAX(E205:N205)</f>
        <v>50.073</v>
      </c>
    </row>
    <row r="206" spans="2:18" ht="12.75" x14ac:dyDescent="0.2">
      <c r="B206" s="196" t="s">
        <v>85</v>
      </c>
      <c r="C206" s="75">
        <f>INDEX(InputData!G$12:G$2000,MATCH(B206,InputData!$B$12:$B$2000,0),1)</f>
        <v>0</v>
      </c>
      <c r="D206" s="76" t="str">
        <f>INDEX(InputData!D$12:D$2000,MATCH(B206,InputData!$B$12:$B$2000,0),1)</f>
        <v>JASO BC</v>
      </c>
      <c r="E206" s="163">
        <f>INDEX(InputData!D$12:D$2000,MATCH($B206,InputData!$B$12:$B$2000,0)+4,1)</f>
        <v>50.0715</v>
      </c>
      <c r="F206" s="163">
        <f>INDEX(InputData!E$12:E$2000,MATCH($B206,InputData!$B$12:$B$2000,0)+4,1)</f>
        <v>50.064499999999995</v>
      </c>
      <c r="G206" s="163">
        <f>INDEX(InputData!F$12:F$2000,MATCH($B206,InputData!$B$12:$B$2000,0)+4,1)</f>
        <v>50.0655</v>
      </c>
      <c r="H206" s="163">
        <f>INDEX(InputData!G$12:G$2000,MATCH($B206,InputData!$B$12:$B$2000,0)+4,1)</f>
        <v>50.045999999999999</v>
      </c>
      <c r="I206" s="163">
        <f>INDEX(InputData!H$12:H$2000,MATCH($B206,InputData!$B$12:$B$2000,0)+4,1)</f>
        <v>50.037500000000001</v>
      </c>
      <c r="J206" s="163">
        <f>INDEX(InputData!I$12:I$2000,MATCH($B206,InputData!$B$12:$B$2000,0)+4,1)</f>
        <v>50.0625</v>
      </c>
      <c r="K206" s="163">
        <f>INDEX(InputData!J$12:J$2000,MATCH($B206,InputData!$B$12:$B$2000,0)+4,1)</f>
        <v>50.0685</v>
      </c>
      <c r="L206" s="163">
        <f>INDEX(InputData!K$12:K$2000,MATCH($B206,InputData!$B$12:$B$2000,0)+4,1)</f>
        <v>50.070500000000003</v>
      </c>
      <c r="M206" s="163">
        <f>INDEX(InputData!L$12:L$2000,MATCH($B206,InputData!$B$12:$B$2000,0)+4,1)</f>
        <v>50.073499999999996</v>
      </c>
      <c r="N206" s="163">
        <f>INDEX(InputData!M$12:M$2000,MATCH($B206,InputData!$B$12:$B$2000,0)+4,1)</f>
        <v>50.08</v>
      </c>
      <c r="O206" s="165">
        <f t="shared" si="82"/>
        <v>50.037500000000001</v>
      </c>
      <c r="P206" s="165">
        <f t="shared" si="83"/>
        <v>50.08</v>
      </c>
    </row>
    <row r="207" spans="2:18" ht="12.75" x14ac:dyDescent="0.2">
      <c r="B207" s="196" t="s">
        <v>83</v>
      </c>
      <c r="C207" s="75">
        <f>INDEX(InputData!G$12:G$2000,MATCH(B207,InputData!$B$12:$B$2000,0),1)</f>
        <v>0</v>
      </c>
      <c r="D207" s="76" t="str">
        <f>INDEX(InputData!D$12:D$2000,MATCH(B207,InputData!$B$12:$B$2000,0),1)</f>
        <v>GE116</v>
      </c>
      <c r="E207" s="163">
        <f>INDEX(InputData!D$12:D$2000,MATCH($B207,InputData!$B$12:$B$2000,0)+4,1)</f>
        <v>50.063000000000002</v>
      </c>
      <c r="F207" s="163">
        <f>INDEX(InputData!E$12:E$2000,MATCH($B207,InputData!$B$12:$B$2000,0)+4,1)</f>
        <v>50.064499999999995</v>
      </c>
      <c r="G207" s="163">
        <f>INDEX(InputData!F$12:F$2000,MATCH($B207,InputData!$B$12:$B$2000,0)+4,1)</f>
        <v>50.061499999999995</v>
      </c>
      <c r="H207" s="163">
        <f>INDEX(InputData!G$12:G$2000,MATCH($B207,InputData!$B$12:$B$2000,0)+4,1)</f>
        <v>50.0625</v>
      </c>
      <c r="I207" s="163">
        <f>INDEX(InputData!H$12:H$2000,MATCH($B207,InputData!$B$12:$B$2000,0)+4,1)</f>
        <v>50.048000000000002</v>
      </c>
      <c r="J207" s="163">
        <f>INDEX(InputData!I$12:I$2000,MATCH($B207,InputData!$B$12:$B$2000,0)+4,1)</f>
        <v>50.055</v>
      </c>
      <c r="K207" s="163">
        <f>INDEX(InputData!J$12:J$2000,MATCH($B207,InputData!$B$12:$B$2000,0)+4,1)</f>
        <v>50.051000000000002</v>
      </c>
      <c r="L207" s="163">
        <f>INDEX(InputData!K$12:K$2000,MATCH($B207,InputData!$B$12:$B$2000,0)+4,1)</f>
        <v>50.029499999999999</v>
      </c>
      <c r="M207" s="163">
        <f>INDEX(InputData!L$12:L$2000,MATCH($B207,InputData!$B$12:$B$2000,0)+4,1)</f>
        <v>50.093000000000004</v>
      </c>
      <c r="N207" s="163">
        <f>INDEX(InputData!M$12:M$2000,MATCH($B207,InputData!$B$12:$B$2000,0)+4,1)</f>
        <v>50.033000000000001</v>
      </c>
      <c r="O207" s="165">
        <f t="shared" si="82"/>
        <v>50.029499999999999</v>
      </c>
      <c r="P207" s="165">
        <f t="shared" si="83"/>
        <v>50.093000000000004</v>
      </c>
    </row>
    <row r="208" spans="2:18" ht="12.75" x14ac:dyDescent="0.2">
      <c r="B208" s="196" t="s">
        <v>77</v>
      </c>
      <c r="C208" s="75">
        <f>INDEX(InputData!G$12:G$2000,MATCH(B208,InputData!$B$12:$B$2000,0),1)</f>
        <v>0</v>
      </c>
      <c r="D208" s="76" t="str">
        <f>INDEX(InputData!D$12:D$2000,MATCH(B208,InputData!$B$12:$B$2000,0),1)</f>
        <v>JASO BC</v>
      </c>
      <c r="E208" s="163">
        <f>INDEX(InputData!D$12:D$2000,MATCH($B208,InputData!$B$12:$B$2000,0)+4,1)</f>
        <v>0</v>
      </c>
      <c r="F208" s="163">
        <f>INDEX(InputData!E$12:E$2000,MATCH($B208,InputData!$B$12:$B$2000,0)+4,1)</f>
        <v>0</v>
      </c>
      <c r="G208" s="163">
        <f>INDEX(InputData!F$12:F$2000,MATCH($B208,InputData!$B$12:$B$2000,0)+4,1)</f>
        <v>0</v>
      </c>
      <c r="H208" s="163">
        <f>INDEX(InputData!G$12:G$2000,MATCH($B208,InputData!$B$12:$B$2000,0)+4,1)</f>
        <v>0</v>
      </c>
      <c r="I208" s="163">
        <f>INDEX(InputData!H$12:H$2000,MATCH($B208,InputData!$B$12:$B$2000,0)+4,1)</f>
        <v>0</v>
      </c>
      <c r="J208" s="163">
        <f>INDEX(InputData!I$12:I$2000,MATCH($B208,InputData!$B$12:$B$2000,0)+4,1)</f>
        <v>0</v>
      </c>
      <c r="K208" s="163">
        <f>INDEX(InputData!J$12:J$2000,MATCH($B208,InputData!$B$12:$B$2000,0)+4,1)</f>
        <v>0</v>
      </c>
      <c r="L208" s="163">
        <f>INDEX(InputData!K$12:K$2000,MATCH($B208,InputData!$B$12:$B$2000,0)+4,1)</f>
        <v>0</v>
      </c>
      <c r="M208" s="163">
        <f>INDEX(InputData!L$12:L$2000,MATCH($B208,InputData!$B$12:$B$2000,0)+4,1)</f>
        <v>0</v>
      </c>
      <c r="N208" s="163">
        <f>INDEX(InputData!M$12:M$2000,MATCH($B208,InputData!$B$12:$B$2000,0)+4,1)</f>
        <v>0</v>
      </c>
      <c r="O208" s="165" t="str">
        <f t="shared" si="82"/>
        <v/>
      </c>
      <c r="P208" s="165">
        <f t="shared" si="83"/>
        <v>0</v>
      </c>
    </row>
    <row r="209" spans="2:16" ht="12.75" x14ac:dyDescent="0.2">
      <c r="B209" s="196" t="s">
        <v>73</v>
      </c>
      <c r="C209" s="75">
        <f>INDEX(InputData!G$12:G$2000,MATCH(B209,InputData!$B$12:$B$2000,0),1)</f>
        <v>0</v>
      </c>
      <c r="D209" s="76">
        <f>INDEX(InputData!D$12:D$2000,MATCH(B209,InputData!$B$12:$B$2000,0),1)</f>
        <v>0</v>
      </c>
      <c r="E209" s="163">
        <f>INDEX(InputData!D$12:D$2000,MATCH($B209,InputData!$B$12:$B$2000,0)+4,1)</f>
        <v>0</v>
      </c>
      <c r="F209" s="163">
        <f>INDEX(InputData!E$12:E$2000,MATCH($B209,InputData!$B$12:$B$2000,0)+4,1)</f>
        <v>0</v>
      </c>
      <c r="G209" s="163">
        <f>INDEX(InputData!F$12:F$2000,MATCH($B209,InputData!$B$12:$B$2000,0)+4,1)</f>
        <v>0</v>
      </c>
      <c r="H209" s="163">
        <f>INDEX(InputData!G$12:G$2000,MATCH($B209,InputData!$B$12:$B$2000,0)+4,1)</f>
        <v>0</v>
      </c>
      <c r="I209" s="163">
        <f>INDEX(InputData!H$12:H$2000,MATCH($B209,InputData!$B$12:$B$2000,0)+4,1)</f>
        <v>0</v>
      </c>
      <c r="J209" s="163">
        <f>INDEX(InputData!I$12:I$2000,MATCH($B209,InputData!$B$12:$B$2000,0)+4,1)</f>
        <v>0</v>
      </c>
      <c r="K209" s="163">
        <f>INDEX(InputData!J$12:J$2000,MATCH($B209,InputData!$B$12:$B$2000,0)+4,1)</f>
        <v>0</v>
      </c>
      <c r="L209" s="163">
        <f>INDEX(InputData!K$12:K$2000,MATCH($B209,InputData!$B$12:$B$2000,0)+4,1)</f>
        <v>0</v>
      </c>
      <c r="M209" s="163">
        <f>INDEX(InputData!L$12:L$2000,MATCH($B209,InputData!$B$12:$B$2000,0)+4,1)</f>
        <v>0</v>
      </c>
      <c r="N209" s="163">
        <f>INDEX(InputData!M$12:M$2000,MATCH($B209,InputData!$B$12:$B$2000,0)+4,1)</f>
        <v>0</v>
      </c>
      <c r="O209" s="165" t="str">
        <f t="shared" si="82"/>
        <v/>
      </c>
      <c r="P209" s="165">
        <f t="shared" si="83"/>
        <v>0</v>
      </c>
    </row>
    <row r="210" spans="2:16" ht="12.75" x14ac:dyDescent="0.2">
      <c r="B210" s="196" t="s">
        <v>69</v>
      </c>
      <c r="C210" s="75">
        <f>INDEX(InputData!G$12:G$2000,MATCH(B210,InputData!$B$12:$B$2000,0),1)</f>
        <v>0</v>
      </c>
      <c r="D210" s="76" t="str">
        <f>INDEX(InputData!D$12:D$2000,MATCH(B210,InputData!$B$12:$B$2000,0),1)</f>
        <v>JASO BC</v>
      </c>
      <c r="E210" s="163">
        <f>INDEX(InputData!D$12:D$2000,MATCH($B210,InputData!$B$12:$B$2000,0)+4,1)</f>
        <v>0</v>
      </c>
      <c r="F210" s="163">
        <f>INDEX(InputData!E$12:E$2000,MATCH($B210,InputData!$B$12:$B$2000,0)+4,1)</f>
        <v>0</v>
      </c>
      <c r="G210" s="163">
        <f>INDEX(InputData!F$12:F$2000,MATCH($B210,InputData!$B$12:$B$2000,0)+4,1)</f>
        <v>0</v>
      </c>
      <c r="H210" s="163">
        <f>INDEX(InputData!G$12:G$2000,MATCH($B210,InputData!$B$12:$B$2000,0)+4,1)</f>
        <v>0</v>
      </c>
      <c r="I210" s="163">
        <f>INDEX(InputData!H$12:H$2000,MATCH($B210,InputData!$B$12:$B$2000,0)+4,1)</f>
        <v>0</v>
      </c>
      <c r="J210" s="163">
        <f>INDEX(InputData!I$12:I$2000,MATCH($B210,InputData!$B$12:$B$2000,0)+4,1)</f>
        <v>0</v>
      </c>
      <c r="K210" s="163">
        <f>INDEX(InputData!J$12:J$2000,MATCH($B210,InputData!$B$12:$B$2000,0)+4,1)</f>
        <v>0</v>
      </c>
      <c r="L210" s="163">
        <f>INDEX(InputData!K$12:K$2000,MATCH($B210,InputData!$B$12:$B$2000,0)+4,1)</f>
        <v>0</v>
      </c>
      <c r="M210" s="163">
        <f>INDEX(InputData!L$12:L$2000,MATCH($B210,InputData!$B$12:$B$2000,0)+4,1)</f>
        <v>0</v>
      </c>
      <c r="N210" s="163">
        <f>INDEX(InputData!M$12:M$2000,MATCH($B210,InputData!$B$12:$B$2000,0)+4,1)</f>
        <v>0</v>
      </c>
      <c r="O210" s="165" t="str">
        <f t="shared" si="82"/>
        <v/>
      </c>
      <c r="P210" s="165">
        <f t="shared" si="83"/>
        <v>0</v>
      </c>
    </row>
    <row r="211" spans="2:16" ht="12.75" x14ac:dyDescent="0.2">
      <c r="B211" s="196" t="s">
        <v>65</v>
      </c>
      <c r="C211" s="75">
        <f>INDEX(InputData!G$12:G$2000,MATCH(B211,InputData!$B$12:$B$2000,0),1)</f>
        <v>0</v>
      </c>
      <c r="D211" s="76">
        <f>INDEX(InputData!D$12:D$2000,MATCH(B211,InputData!$B$12:$B$2000,0),1)</f>
        <v>0</v>
      </c>
      <c r="E211" s="163">
        <f>INDEX(InputData!D$12:D$2000,MATCH($B211,InputData!$B$12:$B$2000,0)+4,1)</f>
        <v>0</v>
      </c>
      <c r="F211" s="163">
        <f>INDEX(InputData!E$12:E$2000,MATCH($B211,InputData!$B$12:$B$2000,0)+4,1)</f>
        <v>0</v>
      </c>
      <c r="G211" s="163">
        <f>INDEX(InputData!F$12:F$2000,MATCH($B211,InputData!$B$12:$B$2000,0)+4,1)</f>
        <v>0</v>
      </c>
      <c r="H211" s="163">
        <f>INDEX(InputData!G$12:G$2000,MATCH($B211,InputData!$B$12:$B$2000,0)+4,1)</f>
        <v>0</v>
      </c>
      <c r="I211" s="163">
        <f>INDEX(InputData!H$12:H$2000,MATCH($B211,InputData!$B$12:$B$2000,0)+4,1)</f>
        <v>0</v>
      </c>
      <c r="J211" s="163">
        <f>INDEX(InputData!I$12:I$2000,MATCH($B211,InputData!$B$12:$B$2000,0)+4,1)</f>
        <v>0</v>
      </c>
      <c r="K211" s="163">
        <f>INDEX(InputData!J$12:J$2000,MATCH($B211,InputData!$B$12:$B$2000,0)+4,1)</f>
        <v>0</v>
      </c>
      <c r="L211" s="163">
        <f>INDEX(InputData!K$12:K$2000,MATCH($B211,InputData!$B$12:$B$2000,0)+4,1)</f>
        <v>0</v>
      </c>
      <c r="M211" s="163">
        <f>INDEX(InputData!L$12:L$2000,MATCH($B211,InputData!$B$12:$B$2000,0)+4,1)</f>
        <v>0</v>
      </c>
      <c r="N211" s="163">
        <f>INDEX(InputData!M$12:M$2000,MATCH($B211,InputData!$B$12:$B$2000,0)+4,1)</f>
        <v>0</v>
      </c>
      <c r="O211" s="165" t="str">
        <f t="shared" si="82"/>
        <v/>
      </c>
      <c r="P211" s="165">
        <f t="shared" si="83"/>
        <v>0</v>
      </c>
    </row>
    <row r="212" spans="2:16" ht="12.75" x14ac:dyDescent="0.2">
      <c r="B212" s="196" t="s">
        <v>61</v>
      </c>
      <c r="C212" s="75">
        <f>INDEX(InputData!G$12:G$2000,MATCH(B212,InputData!$B$12:$B$2000,0),1)</f>
        <v>0</v>
      </c>
      <c r="D212" s="76" t="str">
        <f>INDEX(InputData!D$12:D$2000,MATCH(B212,InputData!$B$12:$B$2000,0),1)</f>
        <v>JASO BC</v>
      </c>
      <c r="E212" s="163">
        <f>INDEX(InputData!D$12:D$2000,MATCH($B212,InputData!$B$12:$B$2000,0)+4,1)</f>
        <v>0</v>
      </c>
      <c r="F212" s="163">
        <f>INDEX(InputData!E$12:E$2000,MATCH($B212,InputData!$B$12:$B$2000,0)+4,1)</f>
        <v>0</v>
      </c>
      <c r="G212" s="163">
        <f>INDEX(InputData!F$12:F$2000,MATCH($B212,InputData!$B$12:$B$2000,0)+4,1)</f>
        <v>0</v>
      </c>
      <c r="H212" s="163">
        <f>INDEX(InputData!G$12:G$2000,MATCH($B212,InputData!$B$12:$B$2000,0)+4,1)</f>
        <v>0</v>
      </c>
      <c r="I212" s="163">
        <f>INDEX(InputData!H$12:H$2000,MATCH($B212,InputData!$B$12:$B$2000,0)+4,1)</f>
        <v>0</v>
      </c>
      <c r="J212" s="163">
        <f>INDEX(InputData!I$12:I$2000,MATCH($B212,InputData!$B$12:$B$2000,0)+4,1)</f>
        <v>0</v>
      </c>
      <c r="K212" s="163">
        <f>INDEX(InputData!J$12:J$2000,MATCH($B212,InputData!$B$12:$B$2000,0)+4,1)</f>
        <v>0</v>
      </c>
      <c r="L212" s="163">
        <f>INDEX(InputData!K$12:K$2000,MATCH($B212,InputData!$B$12:$B$2000,0)+4,1)</f>
        <v>0</v>
      </c>
      <c r="M212" s="163">
        <f>INDEX(InputData!L$12:L$2000,MATCH($B212,InputData!$B$12:$B$2000,0)+4,1)</f>
        <v>0</v>
      </c>
      <c r="N212" s="163">
        <f>INDEX(InputData!M$12:M$2000,MATCH($B212,InputData!$B$12:$B$2000,0)+4,1)</f>
        <v>0</v>
      </c>
      <c r="O212" s="165" t="str">
        <f t="shared" si="82"/>
        <v/>
      </c>
      <c r="P212" s="165">
        <f t="shared" ref="P212:P240" si="84">MAX(E212:N212)</f>
        <v>0</v>
      </c>
    </row>
    <row r="213" spans="2:16" ht="12.75" x14ac:dyDescent="0.2">
      <c r="B213" s="196" t="s">
        <v>57</v>
      </c>
      <c r="C213" s="75">
        <f>INDEX(InputData!G$12:G$2000,MATCH(B213,InputData!$B$12:$B$2000,0),1)</f>
        <v>0</v>
      </c>
      <c r="D213" s="76">
        <f>INDEX(InputData!D$12:D$2000,MATCH(B213,InputData!$B$12:$B$2000,0),1)</f>
        <v>0</v>
      </c>
      <c r="E213" s="163">
        <f>INDEX(InputData!D$12:D$2000,MATCH($B213,InputData!$B$12:$B$2000,0)+4,1)</f>
        <v>0</v>
      </c>
      <c r="F213" s="163">
        <f>INDEX(InputData!E$12:E$2000,MATCH($B213,InputData!$B$12:$B$2000,0)+4,1)</f>
        <v>0</v>
      </c>
      <c r="G213" s="163">
        <f>INDEX(InputData!F$12:F$2000,MATCH($B213,InputData!$B$12:$B$2000,0)+4,1)</f>
        <v>0</v>
      </c>
      <c r="H213" s="163">
        <f>INDEX(InputData!G$12:G$2000,MATCH($B213,InputData!$B$12:$B$2000,0)+4,1)</f>
        <v>0</v>
      </c>
      <c r="I213" s="163">
        <f>INDEX(InputData!H$12:H$2000,MATCH($B213,InputData!$B$12:$B$2000,0)+4,1)</f>
        <v>0</v>
      </c>
      <c r="J213" s="163">
        <f>INDEX(InputData!I$12:I$2000,MATCH($B213,InputData!$B$12:$B$2000,0)+4,1)</f>
        <v>0</v>
      </c>
      <c r="K213" s="163">
        <f>INDEX(InputData!J$12:J$2000,MATCH($B213,InputData!$B$12:$B$2000,0)+4,1)</f>
        <v>0</v>
      </c>
      <c r="L213" s="163">
        <f>INDEX(InputData!K$12:K$2000,MATCH($B213,InputData!$B$12:$B$2000,0)+4,1)</f>
        <v>0</v>
      </c>
      <c r="M213" s="163">
        <f>INDEX(InputData!L$12:L$2000,MATCH($B213,InputData!$B$12:$B$2000,0)+4,1)</f>
        <v>0</v>
      </c>
      <c r="N213" s="163">
        <f>INDEX(InputData!M$12:M$2000,MATCH($B213,InputData!$B$12:$B$2000,0)+4,1)</f>
        <v>0</v>
      </c>
      <c r="O213" s="165" t="str">
        <f t="shared" si="82"/>
        <v/>
      </c>
      <c r="P213" s="165">
        <f t="shared" si="84"/>
        <v>0</v>
      </c>
    </row>
    <row r="214" spans="2:16" ht="12.75" x14ac:dyDescent="0.2">
      <c r="B214" s="196" t="s">
        <v>53</v>
      </c>
      <c r="C214" s="75">
        <f>INDEX(InputData!G$12:G$2000,MATCH(B214,InputData!$B$12:$B$2000,0),1)</f>
        <v>0</v>
      </c>
      <c r="D214" s="76" t="str">
        <f>INDEX(InputData!D$12:D$2000,MATCH(B214,InputData!$B$12:$B$2000,0),1)</f>
        <v>JASO BC</v>
      </c>
      <c r="E214" s="163">
        <f>INDEX(InputData!D$12:D$2000,MATCH($B214,InputData!$B$12:$B$2000,0)+4,1)</f>
        <v>0</v>
      </c>
      <c r="F214" s="163">
        <f>INDEX(InputData!E$12:E$2000,MATCH($B214,InputData!$B$12:$B$2000,0)+4,1)</f>
        <v>0</v>
      </c>
      <c r="G214" s="163">
        <f>INDEX(InputData!F$12:F$2000,MATCH($B214,InputData!$B$12:$B$2000,0)+4,1)</f>
        <v>0</v>
      </c>
      <c r="H214" s="163">
        <f>INDEX(InputData!G$12:G$2000,MATCH($B214,InputData!$B$12:$B$2000,0)+4,1)</f>
        <v>0</v>
      </c>
      <c r="I214" s="163">
        <f>INDEX(InputData!H$12:H$2000,MATCH($B214,InputData!$B$12:$B$2000,0)+4,1)</f>
        <v>0</v>
      </c>
      <c r="J214" s="163">
        <f>INDEX(InputData!I$12:I$2000,MATCH($B214,InputData!$B$12:$B$2000,0)+4,1)</f>
        <v>0</v>
      </c>
      <c r="K214" s="163">
        <f>INDEX(InputData!J$12:J$2000,MATCH($B214,InputData!$B$12:$B$2000,0)+4,1)</f>
        <v>0</v>
      </c>
      <c r="L214" s="163">
        <f>INDEX(InputData!K$12:K$2000,MATCH($B214,InputData!$B$12:$B$2000,0)+4,1)</f>
        <v>0</v>
      </c>
      <c r="M214" s="163">
        <f>INDEX(InputData!L$12:L$2000,MATCH($B214,InputData!$B$12:$B$2000,0)+4,1)</f>
        <v>0</v>
      </c>
      <c r="N214" s="163">
        <f>INDEX(InputData!M$12:M$2000,MATCH($B214,InputData!$B$12:$B$2000,0)+4,1)</f>
        <v>0</v>
      </c>
      <c r="O214" s="165" t="str">
        <f t="shared" si="82"/>
        <v/>
      </c>
      <c r="P214" s="165">
        <f t="shared" si="84"/>
        <v>0</v>
      </c>
    </row>
    <row r="215" spans="2:16" ht="12.75" x14ac:dyDescent="0.2">
      <c r="B215" s="196" t="s">
        <v>51</v>
      </c>
      <c r="C215" s="75">
        <f>INDEX(InputData!G$12:G$2000,MATCH(B215,InputData!$B$12:$B$2000,0),1)</f>
        <v>0</v>
      </c>
      <c r="D215" s="76">
        <f>INDEX(InputData!D$12:D$2000,MATCH(B215,InputData!$B$12:$B$2000,0),1)</f>
        <v>0</v>
      </c>
      <c r="E215" s="163">
        <f>INDEX(InputData!D$12:D$2000,MATCH($B215,InputData!$B$12:$B$2000,0)+4,1)</f>
        <v>0</v>
      </c>
      <c r="F215" s="163">
        <f>INDEX(InputData!E$12:E$2000,MATCH($B215,InputData!$B$12:$B$2000,0)+4,1)</f>
        <v>0</v>
      </c>
      <c r="G215" s="163">
        <f>INDEX(InputData!F$12:F$2000,MATCH($B215,InputData!$B$12:$B$2000,0)+4,1)</f>
        <v>0</v>
      </c>
      <c r="H215" s="163">
        <f>INDEX(InputData!G$12:G$2000,MATCH($B215,InputData!$B$12:$B$2000,0)+4,1)</f>
        <v>0</v>
      </c>
      <c r="I215" s="163">
        <f>INDEX(InputData!H$12:H$2000,MATCH($B215,InputData!$B$12:$B$2000,0)+4,1)</f>
        <v>0</v>
      </c>
      <c r="J215" s="163">
        <f>INDEX(InputData!I$12:I$2000,MATCH($B215,InputData!$B$12:$B$2000,0)+4,1)</f>
        <v>0</v>
      </c>
      <c r="K215" s="163">
        <f>INDEX(InputData!J$12:J$2000,MATCH($B215,InputData!$B$12:$B$2000,0)+4,1)</f>
        <v>0</v>
      </c>
      <c r="L215" s="163">
        <f>INDEX(InputData!K$12:K$2000,MATCH($B215,InputData!$B$12:$B$2000,0)+4,1)</f>
        <v>0</v>
      </c>
      <c r="M215" s="163">
        <f>INDEX(InputData!L$12:L$2000,MATCH($B215,InputData!$B$12:$B$2000,0)+4,1)</f>
        <v>0</v>
      </c>
      <c r="N215" s="163">
        <f>INDEX(InputData!M$12:M$2000,MATCH($B215,InputData!$B$12:$B$2000,0)+4,1)</f>
        <v>0</v>
      </c>
      <c r="O215" s="165" t="str">
        <f t="shared" si="82"/>
        <v/>
      </c>
      <c r="P215" s="165">
        <f t="shared" si="84"/>
        <v>0</v>
      </c>
    </row>
    <row r="216" spans="2:16" ht="12.75" x14ac:dyDescent="0.2">
      <c r="B216" s="196" t="s">
        <v>49</v>
      </c>
      <c r="C216" s="75">
        <f>INDEX(InputData!G$12:G$2000,MATCH(B216,InputData!$B$12:$B$2000,0),1)</f>
        <v>0</v>
      </c>
      <c r="D216" s="76" t="str">
        <f>INDEX(InputData!D$12:D$2000,MATCH(B216,InputData!$B$12:$B$2000,0),1)</f>
        <v>JASO BC</v>
      </c>
      <c r="E216" s="163">
        <f>INDEX(InputData!D$12:D$2000,MATCH($B216,InputData!$B$12:$B$2000,0)+4,1)</f>
        <v>0</v>
      </c>
      <c r="F216" s="163">
        <f>INDEX(InputData!E$12:E$2000,MATCH($B216,InputData!$B$12:$B$2000,0)+4,1)</f>
        <v>0</v>
      </c>
      <c r="G216" s="163">
        <f>INDEX(InputData!F$12:F$2000,MATCH($B216,InputData!$B$12:$B$2000,0)+4,1)</f>
        <v>0</v>
      </c>
      <c r="H216" s="163">
        <f>INDEX(InputData!G$12:G$2000,MATCH($B216,InputData!$B$12:$B$2000,0)+4,1)</f>
        <v>0</v>
      </c>
      <c r="I216" s="163">
        <f>INDEX(InputData!H$12:H$2000,MATCH($B216,InputData!$B$12:$B$2000,0)+4,1)</f>
        <v>0</v>
      </c>
      <c r="J216" s="163">
        <f>INDEX(InputData!I$12:I$2000,MATCH($B216,InputData!$B$12:$B$2000,0)+4,1)</f>
        <v>0</v>
      </c>
      <c r="K216" s="163">
        <f>INDEX(InputData!J$12:J$2000,MATCH($B216,InputData!$B$12:$B$2000,0)+4,1)</f>
        <v>0</v>
      </c>
      <c r="L216" s="163">
        <f>INDEX(InputData!K$12:K$2000,MATCH($B216,InputData!$B$12:$B$2000,0)+4,1)</f>
        <v>0</v>
      </c>
      <c r="M216" s="163">
        <f>INDEX(InputData!L$12:L$2000,MATCH($B216,InputData!$B$12:$B$2000,0)+4,1)</f>
        <v>0</v>
      </c>
      <c r="N216" s="163">
        <f>INDEX(InputData!M$12:M$2000,MATCH($B216,InputData!$B$12:$B$2000,0)+4,1)</f>
        <v>0</v>
      </c>
      <c r="O216" s="165" t="str">
        <f t="shared" si="82"/>
        <v/>
      </c>
      <c r="P216" s="165">
        <f t="shared" si="84"/>
        <v>0</v>
      </c>
    </row>
    <row r="217" spans="2:16" ht="12.75" x14ac:dyDescent="0.2">
      <c r="B217" s="196" t="s">
        <v>47</v>
      </c>
      <c r="C217" s="75">
        <f>INDEX(InputData!G$12:G$2000,MATCH(B217,InputData!$B$12:$B$2000,0),1)</f>
        <v>0</v>
      </c>
      <c r="D217" s="76">
        <f>INDEX(InputData!D$12:D$2000,MATCH(B217,InputData!$B$12:$B$2000,0),1)</f>
        <v>0</v>
      </c>
      <c r="E217" s="163">
        <f>INDEX(InputData!D$12:D$2000,MATCH($B217,InputData!$B$12:$B$2000,0)+4,1)</f>
        <v>0</v>
      </c>
      <c r="F217" s="163">
        <f>INDEX(InputData!E$12:E$2000,MATCH($B217,InputData!$B$12:$B$2000,0)+4,1)</f>
        <v>0</v>
      </c>
      <c r="G217" s="163">
        <f>INDEX(InputData!F$12:F$2000,MATCH($B217,InputData!$B$12:$B$2000,0)+4,1)</f>
        <v>0</v>
      </c>
      <c r="H217" s="163">
        <f>INDEX(InputData!G$12:G$2000,MATCH($B217,InputData!$B$12:$B$2000,0)+4,1)</f>
        <v>0</v>
      </c>
      <c r="I217" s="163">
        <f>INDEX(InputData!H$12:H$2000,MATCH($B217,InputData!$B$12:$B$2000,0)+4,1)</f>
        <v>0</v>
      </c>
      <c r="J217" s="163">
        <f>INDEX(InputData!I$12:I$2000,MATCH($B217,InputData!$B$12:$B$2000,0)+4,1)</f>
        <v>0</v>
      </c>
      <c r="K217" s="163">
        <f>INDEX(InputData!J$12:J$2000,MATCH($B217,InputData!$B$12:$B$2000,0)+4,1)</f>
        <v>0</v>
      </c>
      <c r="L217" s="163">
        <f>INDEX(InputData!K$12:K$2000,MATCH($B217,InputData!$B$12:$B$2000,0)+4,1)</f>
        <v>0</v>
      </c>
      <c r="M217" s="163">
        <f>INDEX(InputData!L$12:L$2000,MATCH($B217,InputData!$B$12:$B$2000,0)+4,1)</f>
        <v>0</v>
      </c>
      <c r="N217" s="163">
        <f>INDEX(InputData!M$12:M$2000,MATCH($B217,InputData!$B$12:$B$2000,0)+4,1)</f>
        <v>0</v>
      </c>
      <c r="O217" s="165" t="str">
        <f t="shared" si="82"/>
        <v/>
      </c>
      <c r="P217" s="165">
        <f t="shared" si="84"/>
        <v>0</v>
      </c>
    </row>
    <row r="218" spans="2:16" ht="12.75" x14ac:dyDescent="0.2">
      <c r="B218" s="196" t="s">
        <v>45</v>
      </c>
      <c r="C218" s="75">
        <f>INDEX(InputData!G$12:G$2000,MATCH(B218,InputData!$B$12:$B$2000,0),1)</f>
        <v>0</v>
      </c>
      <c r="D218" s="76" t="str">
        <f>INDEX(InputData!D$12:D$2000,MATCH(B218,InputData!$B$12:$B$2000,0),1)</f>
        <v>JASO BC</v>
      </c>
      <c r="E218" s="163">
        <f>INDEX(InputData!D$12:D$2000,MATCH($B218,InputData!$B$12:$B$2000,0)+4,1)</f>
        <v>0</v>
      </c>
      <c r="F218" s="163">
        <f>INDEX(InputData!E$12:E$2000,MATCH($B218,InputData!$B$12:$B$2000,0)+4,1)</f>
        <v>0</v>
      </c>
      <c r="G218" s="163">
        <f>INDEX(InputData!F$12:F$2000,MATCH($B218,InputData!$B$12:$B$2000,0)+4,1)</f>
        <v>0</v>
      </c>
      <c r="H218" s="163">
        <f>INDEX(InputData!G$12:G$2000,MATCH($B218,InputData!$B$12:$B$2000,0)+4,1)</f>
        <v>0</v>
      </c>
      <c r="I218" s="163">
        <f>INDEX(InputData!H$12:H$2000,MATCH($B218,InputData!$B$12:$B$2000,0)+4,1)</f>
        <v>0</v>
      </c>
      <c r="J218" s="163">
        <f>INDEX(InputData!I$12:I$2000,MATCH($B218,InputData!$B$12:$B$2000,0)+4,1)</f>
        <v>0</v>
      </c>
      <c r="K218" s="163">
        <f>INDEX(InputData!J$12:J$2000,MATCH($B218,InputData!$B$12:$B$2000,0)+4,1)</f>
        <v>0</v>
      </c>
      <c r="L218" s="163">
        <f>INDEX(InputData!K$12:K$2000,MATCH($B218,InputData!$B$12:$B$2000,0)+4,1)</f>
        <v>0</v>
      </c>
      <c r="M218" s="163">
        <f>INDEX(InputData!L$12:L$2000,MATCH($B218,InputData!$B$12:$B$2000,0)+4,1)</f>
        <v>0</v>
      </c>
      <c r="N218" s="163">
        <f>INDEX(InputData!M$12:M$2000,MATCH($B218,InputData!$B$12:$B$2000,0)+4,1)</f>
        <v>0</v>
      </c>
      <c r="O218" s="165" t="str">
        <f t="shared" si="82"/>
        <v/>
      </c>
      <c r="P218" s="165">
        <f t="shared" si="84"/>
        <v>0</v>
      </c>
    </row>
    <row r="219" spans="2:16" ht="12.75" x14ac:dyDescent="0.2">
      <c r="B219" s="196" t="s">
        <v>107</v>
      </c>
      <c r="C219" s="75">
        <f>INDEX(InputData!G$12:G$2000,MATCH(B219,InputData!$B$12:$B$2000,0),1)</f>
        <v>0</v>
      </c>
      <c r="D219" s="76">
        <f>INDEX(InputData!D$12:D$2000,MATCH(B219,InputData!$B$12:$B$2000,0),1)</f>
        <v>0</v>
      </c>
      <c r="E219" s="163">
        <f>INDEX(InputData!D$12:D$2000,MATCH($B219,InputData!$B$12:$B$2000,0)+4,1)</f>
        <v>0</v>
      </c>
      <c r="F219" s="163">
        <f>INDEX(InputData!E$12:E$2000,MATCH($B219,InputData!$B$12:$B$2000,0)+4,1)</f>
        <v>0</v>
      </c>
      <c r="G219" s="163">
        <f>INDEX(InputData!F$12:F$2000,MATCH($B219,InputData!$B$12:$B$2000,0)+4,1)</f>
        <v>0</v>
      </c>
      <c r="H219" s="163">
        <f>INDEX(InputData!G$12:G$2000,MATCH($B219,InputData!$B$12:$B$2000,0)+4,1)</f>
        <v>0</v>
      </c>
      <c r="I219" s="163">
        <f>INDEX(InputData!H$12:H$2000,MATCH($B219,InputData!$B$12:$B$2000,0)+4,1)</f>
        <v>0</v>
      </c>
      <c r="J219" s="163">
        <f>INDEX(InputData!I$12:I$2000,MATCH($B219,InputData!$B$12:$B$2000,0)+4,1)</f>
        <v>0</v>
      </c>
      <c r="K219" s="163">
        <f>INDEX(InputData!J$12:J$2000,MATCH($B219,InputData!$B$12:$B$2000,0)+4,1)</f>
        <v>0</v>
      </c>
      <c r="L219" s="163">
        <f>INDEX(InputData!K$12:K$2000,MATCH($B219,InputData!$B$12:$B$2000,0)+4,1)</f>
        <v>0</v>
      </c>
      <c r="M219" s="163">
        <f>INDEX(InputData!L$12:L$2000,MATCH($B219,InputData!$B$12:$B$2000,0)+4,1)</f>
        <v>0</v>
      </c>
      <c r="N219" s="163">
        <f>INDEX(InputData!M$12:M$2000,MATCH($B219,InputData!$B$12:$B$2000,0)+4,1)</f>
        <v>0</v>
      </c>
      <c r="O219" s="165" t="str">
        <f t="shared" si="82"/>
        <v/>
      </c>
      <c r="P219" s="165">
        <f t="shared" si="84"/>
        <v>0</v>
      </c>
    </row>
    <row r="220" spans="2:16" ht="12.75" x14ac:dyDescent="0.2">
      <c r="B220" s="196" t="s">
        <v>111</v>
      </c>
      <c r="C220" s="75">
        <f>INDEX(InputData!G$12:G$2000,MATCH(B220,InputData!$B$12:$B$2000,0),1)</f>
        <v>0</v>
      </c>
      <c r="D220" s="76" t="str">
        <f>INDEX(InputData!D$12:D$2000,MATCH(B220,InputData!$B$12:$B$2000,0),1)</f>
        <v>JASO BC</v>
      </c>
      <c r="E220" s="163">
        <f>INDEX(InputData!D$12:D$2000,MATCH($B220,InputData!$B$12:$B$2000,0)+4,1)</f>
        <v>0</v>
      </c>
      <c r="F220" s="163">
        <f>INDEX(InputData!E$12:E$2000,MATCH($B220,InputData!$B$12:$B$2000,0)+4,1)</f>
        <v>0</v>
      </c>
      <c r="G220" s="163">
        <f>INDEX(InputData!F$12:F$2000,MATCH($B220,InputData!$B$12:$B$2000,0)+4,1)</f>
        <v>0</v>
      </c>
      <c r="H220" s="163">
        <f>INDEX(InputData!G$12:G$2000,MATCH($B220,InputData!$B$12:$B$2000,0)+4,1)</f>
        <v>0</v>
      </c>
      <c r="I220" s="163">
        <f>INDEX(InputData!H$12:H$2000,MATCH($B220,InputData!$B$12:$B$2000,0)+4,1)</f>
        <v>0</v>
      </c>
      <c r="J220" s="163">
        <f>INDEX(InputData!I$12:I$2000,MATCH($B220,InputData!$B$12:$B$2000,0)+4,1)</f>
        <v>0</v>
      </c>
      <c r="K220" s="163">
        <f>INDEX(InputData!J$12:J$2000,MATCH($B220,InputData!$B$12:$B$2000,0)+4,1)</f>
        <v>0</v>
      </c>
      <c r="L220" s="163">
        <f>INDEX(InputData!K$12:K$2000,MATCH($B220,InputData!$B$12:$B$2000,0)+4,1)</f>
        <v>0</v>
      </c>
      <c r="M220" s="163">
        <f>INDEX(InputData!L$12:L$2000,MATCH($B220,InputData!$B$12:$B$2000,0)+4,1)</f>
        <v>0</v>
      </c>
      <c r="N220" s="163">
        <f>INDEX(InputData!M$12:M$2000,MATCH($B220,InputData!$B$12:$B$2000,0)+4,1)</f>
        <v>0</v>
      </c>
      <c r="O220" s="165" t="str">
        <f t="shared" si="82"/>
        <v/>
      </c>
      <c r="P220" s="165">
        <f t="shared" si="84"/>
        <v>0</v>
      </c>
    </row>
    <row r="221" spans="2:16" ht="12.75" x14ac:dyDescent="0.2">
      <c r="B221" s="196" t="s">
        <v>115</v>
      </c>
      <c r="C221" s="75">
        <f>INDEX(InputData!G$12:G$2000,MATCH(B221,InputData!$B$12:$B$2000,0),1)</f>
        <v>0</v>
      </c>
      <c r="D221" s="76">
        <f>INDEX(InputData!D$12:D$2000,MATCH(B221,InputData!$B$12:$B$2000,0),1)</f>
        <v>0</v>
      </c>
      <c r="E221" s="163">
        <f>INDEX(InputData!D$12:D$2000,MATCH($B221,InputData!$B$12:$B$2000,0)+4,1)</f>
        <v>0</v>
      </c>
      <c r="F221" s="163">
        <f>INDEX(InputData!E$12:E$2000,MATCH($B221,InputData!$B$12:$B$2000,0)+4,1)</f>
        <v>0</v>
      </c>
      <c r="G221" s="163">
        <f>INDEX(InputData!F$12:F$2000,MATCH($B221,InputData!$B$12:$B$2000,0)+4,1)</f>
        <v>0</v>
      </c>
      <c r="H221" s="163">
        <f>INDEX(InputData!G$12:G$2000,MATCH($B221,InputData!$B$12:$B$2000,0)+4,1)</f>
        <v>0</v>
      </c>
      <c r="I221" s="163">
        <f>INDEX(InputData!H$12:H$2000,MATCH($B221,InputData!$B$12:$B$2000,0)+4,1)</f>
        <v>0</v>
      </c>
      <c r="J221" s="163">
        <f>INDEX(InputData!I$12:I$2000,MATCH($B221,InputData!$B$12:$B$2000,0)+4,1)</f>
        <v>0</v>
      </c>
      <c r="K221" s="163">
        <f>INDEX(InputData!J$12:J$2000,MATCH($B221,InputData!$B$12:$B$2000,0)+4,1)</f>
        <v>0</v>
      </c>
      <c r="L221" s="163">
        <f>INDEX(InputData!K$12:K$2000,MATCH($B221,InputData!$B$12:$B$2000,0)+4,1)</f>
        <v>0</v>
      </c>
      <c r="M221" s="163">
        <f>INDEX(InputData!L$12:L$2000,MATCH($B221,InputData!$B$12:$B$2000,0)+4,1)</f>
        <v>0</v>
      </c>
      <c r="N221" s="163">
        <f>INDEX(InputData!M$12:M$2000,MATCH($B221,InputData!$B$12:$B$2000,0)+4,1)</f>
        <v>0</v>
      </c>
      <c r="O221" s="165" t="str">
        <f t="shared" si="82"/>
        <v/>
      </c>
      <c r="P221" s="165">
        <f t="shared" si="84"/>
        <v>0</v>
      </c>
    </row>
    <row r="222" spans="2:16" ht="12.75" x14ac:dyDescent="0.2">
      <c r="B222" s="196" t="s">
        <v>119</v>
      </c>
      <c r="C222" s="75">
        <f>INDEX(InputData!G$12:G$2000,MATCH(B222,InputData!$B$12:$B$2000,0),1)</f>
        <v>0</v>
      </c>
      <c r="D222" s="76" t="str">
        <f>INDEX(InputData!D$12:D$2000,MATCH(B222,InputData!$B$12:$B$2000,0),1)</f>
        <v>JASO BC</v>
      </c>
      <c r="E222" s="163">
        <f>INDEX(InputData!D$12:D$2000,MATCH($B222,InputData!$B$12:$B$2000,0)+4,1)</f>
        <v>0</v>
      </c>
      <c r="F222" s="163">
        <f>INDEX(InputData!E$12:E$2000,MATCH($B222,InputData!$B$12:$B$2000,0)+4,1)</f>
        <v>0</v>
      </c>
      <c r="G222" s="163">
        <f>INDEX(InputData!F$12:F$2000,MATCH($B222,InputData!$B$12:$B$2000,0)+4,1)</f>
        <v>0</v>
      </c>
      <c r="H222" s="163">
        <f>INDEX(InputData!G$12:G$2000,MATCH($B222,InputData!$B$12:$B$2000,0)+4,1)</f>
        <v>0</v>
      </c>
      <c r="I222" s="163">
        <f>INDEX(InputData!H$12:H$2000,MATCH($B222,InputData!$B$12:$B$2000,0)+4,1)</f>
        <v>0</v>
      </c>
      <c r="J222" s="163">
        <f>INDEX(InputData!I$12:I$2000,MATCH($B222,InputData!$B$12:$B$2000,0)+4,1)</f>
        <v>0</v>
      </c>
      <c r="K222" s="163">
        <f>INDEX(InputData!J$12:J$2000,MATCH($B222,InputData!$B$12:$B$2000,0)+4,1)</f>
        <v>0</v>
      </c>
      <c r="L222" s="163">
        <f>INDEX(InputData!K$12:K$2000,MATCH($B222,InputData!$B$12:$B$2000,0)+4,1)</f>
        <v>0</v>
      </c>
      <c r="M222" s="163">
        <f>INDEX(InputData!L$12:L$2000,MATCH($B222,InputData!$B$12:$B$2000,0)+4,1)</f>
        <v>0</v>
      </c>
      <c r="N222" s="163">
        <f>INDEX(InputData!M$12:M$2000,MATCH($B222,InputData!$B$12:$B$2000,0)+4,1)</f>
        <v>0</v>
      </c>
      <c r="O222" s="165" t="str">
        <f t="shared" si="82"/>
        <v/>
      </c>
      <c r="P222" s="165">
        <f t="shared" si="84"/>
        <v>0</v>
      </c>
    </row>
    <row r="223" spans="2:16" ht="12.75" x14ac:dyDescent="0.2">
      <c r="B223" s="196" t="s">
        <v>123</v>
      </c>
      <c r="C223" s="75">
        <f>INDEX(InputData!G$12:G$2000,MATCH(B223,InputData!$B$12:$B$2000,0),1)</f>
        <v>0</v>
      </c>
      <c r="D223" s="76">
        <f>INDEX(InputData!D$12:D$2000,MATCH(B223,InputData!$B$12:$B$2000,0),1)</f>
        <v>0</v>
      </c>
      <c r="E223" s="163">
        <f>INDEX(InputData!D$12:D$2000,MATCH($B223,InputData!$B$12:$B$2000,0)+4,1)</f>
        <v>0</v>
      </c>
      <c r="F223" s="163">
        <f>INDEX(InputData!E$12:E$2000,MATCH($B223,InputData!$B$12:$B$2000,0)+4,1)</f>
        <v>0</v>
      </c>
      <c r="G223" s="163">
        <f>INDEX(InputData!F$12:F$2000,MATCH($B223,InputData!$B$12:$B$2000,0)+4,1)</f>
        <v>0</v>
      </c>
      <c r="H223" s="163">
        <f>INDEX(InputData!G$12:G$2000,MATCH($B223,InputData!$B$12:$B$2000,0)+4,1)</f>
        <v>0</v>
      </c>
      <c r="I223" s="163">
        <f>INDEX(InputData!H$12:H$2000,MATCH($B223,InputData!$B$12:$B$2000,0)+4,1)</f>
        <v>0</v>
      </c>
      <c r="J223" s="163">
        <f>INDEX(InputData!I$12:I$2000,MATCH($B223,InputData!$B$12:$B$2000,0)+4,1)</f>
        <v>0</v>
      </c>
      <c r="K223" s="163">
        <f>INDEX(InputData!J$12:J$2000,MATCH($B223,InputData!$B$12:$B$2000,0)+4,1)</f>
        <v>0</v>
      </c>
      <c r="L223" s="163">
        <f>INDEX(InputData!K$12:K$2000,MATCH($B223,InputData!$B$12:$B$2000,0)+4,1)</f>
        <v>0</v>
      </c>
      <c r="M223" s="163">
        <f>INDEX(InputData!L$12:L$2000,MATCH($B223,InputData!$B$12:$B$2000,0)+4,1)</f>
        <v>0</v>
      </c>
      <c r="N223" s="163">
        <f>INDEX(InputData!M$12:M$2000,MATCH($B223,InputData!$B$12:$B$2000,0)+4,1)</f>
        <v>0</v>
      </c>
      <c r="O223" s="165" t="str">
        <f t="shared" si="82"/>
        <v/>
      </c>
      <c r="P223" s="165">
        <f t="shared" si="84"/>
        <v>0</v>
      </c>
    </row>
    <row r="224" spans="2:16" ht="12.75" x14ac:dyDescent="0.2">
      <c r="B224" s="196" t="s">
        <v>127</v>
      </c>
      <c r="C224" s="75">
        <f>INDEX(InputData!G$12:G$2000,MATCH(B224,InputData!$B$12:$B$2000,0),1)</f>
        <v>0</v>
      </c>
      <c r="D224" s="76" t="str">
        <f>INDEX(InputData!D$12:D$2000,MATCH(B224,InputData!$B$12:$B$2000,0),1)</f>
        <v>JASO BC</v>
      </c>
      <c r="E224" s="163">
        <f>INDEX(InputData!D$12:D$2000,MATCH($B224,InputData!$B$12:$B$2000,0)+4,1)</f>
        <v>0</v>
      </c>
      <c r="F224" s="163">
        <f>INDEX(InputData!E$12:E$2000,MATCH($B224,InputData!$B$12:$B$2000,0)+4,1)</f>
        <v>0</v>
      </c>
      <c r="G224" s="163">
        <f>INDEX(InputData!F$12:F$2000,MATCH($B224,InputData!$B$12:$B$2000,0)+4,1)</f>
        <v>0</v>
      </c>
      <c r="H224" s="163">
        <f>INDEX(InputData!G$12:G$2000,MATCH($B224,InputData!$B$12:$B$2000,0)+4,1)</f>
        <v>0</v>
      </c>
      <c r="I224" s="163">
        <f>INDEX(InputData!H$12:H$2000,MATCH($B224,InputData!$B$12:$B$2000,0)+4,1)</f>
        <v>0</v>
      </c>
      <c r="J224" s="163">
        <f>INDEX(InputData!I$12:I$2000,MATCH($B224,InputData!$B$12:$B$2000,0)+4,1)</f>
        <v>0</v>
      </c>
      <c r="K224" s="163">
        <f>INDEX(InputData!J$12:J$2000,MATCH($B224,InputData!$B$12:$B$2000,0)+4,1)</f>
        <v>0</v>
      </c>
      <c r="L224" s="163">
        <f>INDEX(InputData!K$12:K$2000,MATCH($B224,InputData!$B$12:$B$2000,0)+4,1)</f>
        <v>0</v>
      </c>
      <c r="M224" s="163">
        <f>INDEX(InputData!L$12:L$2000,MATCH($B224,InputData!$B$12:$B$2000,0)+4,1)</f>
        <v>0</v>
      </c>
      <c r="N224" s="163">
        <f>INDEX(InputData!M$12:M$2000,MATCH($B224,InputData!$B$12:$B$2000,0)+4,1)</f>
        <v>0</v>
      </c>
      <c r="O224" s="165" t="str">
        <f t="shared" si="82"/>
        <v/>
      </c>
      <c r="P224" s="165">
        <f t="shared" si="84"/>
        <v>0</v>
      </c>
    </row>
    <row r="225" spans="2:16" ht="12.75" x14ac:dyDescent="0.2">
      <c r="B225" s="196" t="s">
        <v>131</v>
      </c>
      <c r="C225" s="75">
        <f>INDEX(InputData!G$12:G$2000,MATCH(B225,InputData!$B$12:$B$2000,0),1)</f>
        <v>0</v>
      </c>
      <c r="D225" s="76">
        <f>INDEX(InputData!D$12:D$2000,MATCH(B225,InputData!$B$12:$B$2000,0),1)</f>
        <v>0</v>
      </c>
      <c r="E225" s="163">
        <f>INDEX(InputData!D$12:D$2000,MATCH($B225,InputData!$B$12:$B$2000,0)+4,1)</f>
        <v>0</v>
      </c>
      <c r="F225" s="163">
        <f>INDEX(InputData!E$12:E$2000,MATCH($B225,InputData!$B$12:$B$2000,0)+4,1)</f>
        <v>0</v>
      </c>
      <c r="G225" s="163">
        <f>INDEX(InputData!F$12:F$2000,MATCH($B225,InputData!$B$12:$B$2000,0)+4,1)</f>
        <v>0</v>
      </c>
      <c r="H225" s="163">
        <f>INDEX(InputData!G$12:G$2000,MATCH($B225,InputData!$B$12:$B$2000,0)+4,1)</f>
        <v>0</v>
      </c>
      <c r="I225" s="163">
        <f>INDEX(InputData!H$12:H$2000,MATCH($B225,InputData!$B$12:$B$2000,0)+4,1)</f>
        <v>0</v>
      </c>
      <c r="J225" s="163">
        <f>INDEX(InputData!I$12:I$2000,MATCH($B225,InputData!$B$12:$B$2000,0)+4,1)</f>
        <v>0</v>
      </c>
      <c r="K225" s="163">
        <f>INDEX(InputData!J$12:J$2000,MATCH($B225,InputData!$B$12:$B$2000,0)+4,1)</f>
        <v>0</v>
      </c>
      <c r="L225" s="163">
        <f>INDEX(InputData!K$12:K$2000,MATCH($B225,InputData!$B$12:$B$2000,0)+4,1)</f>
        <v>0</v>
      </c>
      <c r="M225" s="163">
        <f>INDEX(InputData!L$12:L$2000,MATCH($B225,InputData!$B$12:$B$2000,0)+4,1)</f>
        <v>0</v>
      </c>
      <c r="N225" s="163">
        <f>INDEX(InputData!M$12:M$2000,MATCH($B225,InputData!$B$12:$B$2000,0)+4,1)</f>
        <v>0</v>
      </c>
      <c r="O225" s="165" t="str">
        <f t="shared" si="82"/>
        <v/>
      </c>
      <c r="P225" s="165">
        <f t="shared" si="84"/>
        <v>0</v>
      </c>
    </row>
    <row r="226" spans="2:16" ht="12.75" x14ac:dyDescent="0.2">
      <c r="B226" s="196" t="s">
        <v>135</v>
      </c>
      <c r="C226" s="75">
        <f>INDEX(InputData!G$12:G$2000,MATCH(B226,InputData!$B$12:$B$2000,0),1)</f>
        <v>0</v>
      </c>
      <c r="D226" s="76" t="str">
        <f>INDEX(InputData!D$12:D$2000,MATCH(B226,InputData!$B$12:$B$2000,0),1)</f>
        <v>JASO BC</v>
      </c>
      <c r="E226" s="163">
        <f>INDEX(InputData!D$12:D$2000,MATCH($B226,InputData!$B$12:$B$2000,0)+4,1)</f>
        <v>0</v>
      </c>
      <c r="F226" s="163">
        <f>INDEX(InputData!E$12:E$2000,MATCH($B226,InputData!$B$12:$B$2000,0)+4,1)</f>
        <v>0</v>
      </c>
      <c r="G226" s="163">
        <f>INDEX(InputData!F$12:F$2000,MATCH($B226,InputData!$B$12:$B$2000,0)+4,1)</f>
        <v>0</v>
      </c>
      <c r="H226" s="163">
        <f>INDEX(InputData!G$12:G$2000,MATCH($B226,InputData!$B$12:$B$2000,0)+4,1)</f>
        <v>0</v>
      </c>
      <c r="I226" s="163">
        <f>INDEX(InputData!H$12:H$2000,MATCH($B226,InputData!$B$12:$B$2000,0)+4,1)</f>
        <v>0</v>
      </c>
      <c r="J226" s="163">
        <f>INDEX(InputData!I$12:I$2000,MATCH($B226,InputData!$B$12:$B$2000,0)+4,1)</f>
        <v>0</v>
      </c>
      <c r="K226" s="163">
        <f>INDEX(InputData!J$12:J$2000,MATCH($B226,InputData!$B$12:$B$2000,0)+4,1)</f>
        <v>0</v>
      </c>
      <c r="L226" s="163">
        <f>INDEX(InputData!K$12:K$2000,MATCH($B226,InputData!$B$12:$B$2000,0)+4,1)</f>
        <v>0</v>
      </c>
      <c r="M226" s="163">
        <f>INDEX(InputData!L$12:L$2000,MATCH($B226,InputData!$B$12:$B$2000,0)+4,1)</f>
        <v>0</v>
      </c>
      <c r="N226" s="163">
        <f>INDEX(InputData!M$12:M$2000,MATCH($B226,InputData!$B$12:$B$2000,0)+4,1)</f>
        <v>0</v>
      </c>
      <c r="O226" s="165" t="str">
        <f t="shared" si="82"/>
        <v/>
      </c>
      <c r="P226" s="165">
        <f t="shared" si="84"/>
        <v>0</v>
      </c>
    </row>
    <row r="227" spans="2:16" ht="12.75" x14ac:dyDescent="0.2">
      <c r="B227" s="196" t="s">
        <v>139</v>
      </c>
      <c r="C227" s="75">
        <f>INDEX(InputData!G$12:G$2000,MATCH(B227,InputData!$B$12:$B$2000,0),1)</f>
        <v>0</v>
      </c>
      <c r="D227" s="76">
        <f>INDEX(InputData!D$12:D$2000,MATCH(B227,InputData!$B$12:$B$2000,0),1)</f>
        <v>0</v>
      </c>
      <c r="E227" s="163">
        <f>INDEX(InputData!D$12:D$2000,MATCH($B227,InputData!$B$12:$B$2000,0)+4,1)</f>
        <v>0</v>
      </c>
      <c r="F227" s="163">
        <f>INDEX(InputData!E$12:E$2000,MATCH($B227,InputData!$B$12:$B$2000,0)+4,1)</f>
        <v>0</v>
      </c>
      <c r="G227" s="163">
        <f>INDEX(InputData!F$12:F$2000,MATCH($B227,InputData!$B$12:$B$2000,0)+4,1)</f>
        <v>0</v>
      </c>
      <c r="H227" s="163">
        <f>INDEX(InputData!G$12:G$2000,MATCH($B227,InputData!$B$12:$B$2000,0)+4,1)</f>
        <v>0</v>
      </c>
      <c r="I227" s="163">
        <f>INDEX(InputData!H$12:H$2000,MATCH($B227,InputData!$B$12:$B$2000,0)+4,1)</f>
        <v>0</v>
      </c>
      <c r="J227" s="163">
        <f>INDEX(InputData!I$12:I$2000,MATCH($B227,InputData!$B$12:$B$2000,0)+4,1)</f>
        <v>0</v>
      </c>
      <c r="K227" s="163">
        <f>INDEX(InputData!J$12:J$2000,MATCH($B227,InputData!$B$12:$B$2000,0)+4,1)</f>
        <v>0</v>
      </c>
      <c r="L227" s="163">
        <f>INDEX(InputData!K$12:K$2000,MATCH($B227,InputData!$B$12:$B$2000,0)+4,1)</f>
        <v>0</v>
      </c>
      <c r="M227" s="163">
        <f>INDEX(InputData!L$12:L$2000,MATCH($B227,InputData!$B$12:$B$2000,0)+4,1)</f>
        <v>0</v>
      </c>
      <c r="N227" s="163">
        <f>INDEX(InputData!M$12:M$2000,MATCH($B227,InputData!$B$12:$B$2000,0)+4,1)</f>
        <v>0</v>
      </c>
      <c r="O227" s="165" t="str">
        <f t="shared" si="82"/>
        <v/>
      </c>
      <c r="P227" s="165">
        <f t="shared" si="84"/>
        <v>0</v>
      </c>
    </row>
    <row r="228" spans="2:16" ht="12.75" x14ac:dyDescent="0.2">
      <c r="B228" s="196" t="s">
        <v>143</v>
      </c>
      <c r="C228" s="75">
        <f>INDEX(InputData!G$12:G$2000,MATCH(B228,InputData!$B$12:$B$2000,0),1)</f>
        <v>0</v>
      </c>
      <c r="D228" s="76" t="str">
        <f>INDEX(InputData!D$12:D$2000,MATCH(B228,InputData!$B$12:$B$2000,0),1)</f>
        <v>JASO BC</v>
      </c>
      <c r="E228" s="163">
        <f>INDEX(InputData!D$12:D$2000,MATCH($B228,InputData!$B$12:$B$2000,0)+4,1)</f>
        <v>0</v>
      </c>
      <c r="F228" s="163">
        <f>INDEX(InputData!E$12:E$2000,MATCH($B228,InputData!$B$12:$B$2000,0)+4,1)</f>
        <v>0</v>
      </c>
      <c r="G228" s="163">
        <f>INDEX(InputData!F$12:F$2000,MATCH($B228,InputData!$B$12:$B$2000,0)+4,1)</f>
        <v>0</v>
      </c>
      <c r="H228" s="163">
        <f>INDEX(InputData!G$12:G$2000,MATCH($B228,InputData!$B$12:$B$2000,0)+4,1)</f>
        <v>0</v>
      </c>
      <c r="I228" s="163">
        <f>INDEX(InputData!H$12:H$2000,MATCH($B228,InputData!$B$12:$B$2000,0)+4,1)</f>
        <v>0</v>
      </c>
      <c r="J228" s="163">
        <f>INDEX(InputData!I$12:I$2000,MATCH($B228,InputData!$B$12:$B$2000,0)+4,1)</f>
        <v>0</v>
      </c>
      <c r="K228" s="163">
        <f>INDEX(InputData!J$12:J$2000,MATCH($B228,InputData!$B$12:$B$2000,0)+4,1)</f>
        <v>0</v>
      </c>
      <c r="L228" s="163">
        <f>INDEX(InputData!K$12:K$2000,MATCH($B228,InputData!$B$12:$B$2000,0)+4,1)</f>
        <v>0</v>
      </c>
      <c r="M228" s="163">
        <f>INDEX(InputData!L$12:L$2000,MATCH($B228,InputData!$B$12:$B$2000,0)+4,1)</f>
        <v>0</v>
      </c>
      <c r="N228" s="163">
        <f>INDEX(InputData!M$12:M$2000,MATCH($B228,InputData!$B$12:$B$2000,0)+4,1)</f>
        <v>0</v>
      </c>
      <c r="O228" s="165" t="str">
        <f t="shared" si="82"/>
        <v/>
      </c>
      <c r="P228" s="165">
        <f t="shared" si="84"/>
        <v>0</v>
      </c>
    </row>
    <row r="229" spans="2:16" ht="12.75" x14ac:dyDescent="0.2">
      <c r="B229" s="196" t="s">
        <v>147</v>
      </c>
      <c r="C229" s="75">
        <f>INDEX(InputData!G$12:G$2000,MATCH(B229,InputData!$B$12:$B$2000,0),1)</f>
        <v>0</v>
      </c>
      <c r="D229" s="76">
        <f>INDEX(InputData!D$12:D$2000,MATCH(B229,InputData!$B$12:$B$2000,0),1)</f>
        <v>0</v>
      </c>
      <c r="E229" s="163">
        <f>INDEX(InputData!D$12:D$2000,MATCH($B229,InputData!$B$12:$B$2000,0)+4,1)</f>
        <v>0</v>
      </c>
      <c r="F229" s="163">
        <f>INDEX(InputData!E$12:E$2000,MATCH($B229,InputData!$B$12:$B$2000,0)+4,1)</f>
        <v>0</v>
      </c>
      <c r="G229" s="163">
        <f>INDEX(InputData!F$12:F$2000,MATCH($B229,InputData!$B$12:$B$2000,0)+4,1)</f>
        <v>0</v>
      </c>
      <c r="H229" s="163">
        <f>INDEX(InputData!G$12:G$2000,MATCH($B229,InputData!$B$12:$B$2000,0)+4,1)</f>
        <v>0</v>
      </c>
      <c r="I229" s="163">
        <f>INDEX(InputData!H$12:H$2000,MATCH($B229,InputData!$B$12:$B$2000,0)+4,1)</f>
        <v>0</v>
      </c>
      <c r="J229" s="163">
        <f>INDEX(InputData!I$12:I$2000,MATCH($B229,InputData!$B$12:$B$2000,0)+4,1)</f>
        <v>0</v>
      </c>
      <c r="K229" s="163">
        <f>INDEX(InputData!J$12:J$2000,MATCH($B229,InputData!$B$12:$B$2000,0)+4,1)</f>
        <v>0</v>
      </c>
      <c r="L229" s="163">
        <f>INDEX(InputData!K$12:K$2000,MATCH($B229,InputData!$B$12:$B$2000,0)+4,1)</f>
        <v>0</v>
      </c>
      <c r="M229" s="163">
        <f>INDEX(InputData!L$12:L$2000,MATCH($B229,InputData!$B$12:$B$2000,0)+4,1)</f>
        <v>0</v>
      </c>
      <c r="N229" s="163">
        <f>INDEX(InputData!M$12:M$2000,MATCH($B229,InputData!$B$12:$B$2000,0)+4,1)</f>
        <v>0</v>
      </c>
      <c r="O229" s="165" t="str">
        <f t="shared" si="82"/>
        <v/>
      </c>
      <c r="P229" s="165">
        <f t="shared" si="84"/>
        <v>0</v>
      </c>
    </row>
    <row r="230" spans="2:16" ht="12.75" x14ac:dyDescent="0.2">
      <c r="B230" s="196" t="s">
        <v>151</v>
      </c>
      <c r="C230" s="75">
        <f>INDEX(InputData!G$12:G$2000,MATCH(B230,InputData!$B$12:$B$2000,0),1)</f>
        <v>0</v>
      </c>
      <c r="D230" s="76" t="str">
        <f>INDEX(InputData!D$12:D$2000,MATCH(B230,InputData!$B$12:$B$2000,0),1)</f>
        <v>JASO BC</v>
      </c>
      <c r="E230" s="163">
        <f>INDEX(InputData!D$12:D$2000,MATCH($B230,InputData!$B$12:$B$2000,0)+4,1)</f>
        <v>0</v>
      </c>
      <c r="F230" s="163">
        <f>INDEX(InputData!E$12:E$2000,MATCH($B230,InputData!$B$12:$B$2000,0)+4,1)</f>
        <v>0</v>
      </c>
      <c r="G230" s="163">
        <f>INDEX(InputData!F$12:F$2000,MATCH($B230,InputData!$B$12:$B$2000,0)+4,1)</f>
        <v>0</v>
      </c>
      <c r="H230" s="163">
        <f>INDEX(InputData!G$12:G$2000,MATCH($B230,InputData!$B$12:$B$2000,0)+4,1)</f>
        <v>0</v>
      </c>
      <c r="I230" s="163">
        <f>INDEX(InputData!H$12:H$2000,MATCH($B230,InputData!$B$12:$B$2000,0)+4,1)</f>
        <v>0</v>
      </c>
      <c r="J230" s="163">
        <f>INDEX(InputData!I$12:I$2000,MATCH($B230,InputData!$B$12:$B$2000,0)+4,1)</f>
        <v>0</v>
      </c>
      <c r="K230" s="163">
        <f>INDEX(InputData!J$12:J$2000,MATCH($B230,InputData!$B$12:$B$2000,0)+4,1)</f>
        <v>0</v>
      </c>
      <c r="L230" s="163">
        <f>INDEX(InputData!K$12:K$2000,MATCH($B230,InputData!$B$12:$B$2000,0)+4,1)</f>
        <v>0</v>
      </c>
      <c r="M230" s="163">
        <f>INDEX(InputData!L$12:L$2000,MATCH($B230,InputData!$B$12:$B$2000,0)+4,1)</f>
        <v>0</v>
      </c>
      <c r="N230" s="163">
        <f>INDEX(InputData!M$12:M$2000,MATCH($B230,InputData!$B$12:$B$2000,0)+4,1)</f>
        <v>0</v>
      </c>
      <c r="O230" s="165" t="str">
        <f t="shared" si="82"/>
        <v/>
      </c>
      <c r="P230" s="165">
        <f t="shared" si="84"/>
        <v>0</v>
      </c>
    </row>
    <row r="231" spans="2:16" ht="12.75" x14ac:dyDescent="0.2">
      <c r="B231" s="196" t="s">
        <v>155</v>
      </c>
      <c r="C231" s="75">
        <f>INDEX(InputData!G$12:G$2000,MATCH(B231,InputData!$B$12:$B$2000,0),1)</f>
        <v>0</v>
      </c>
      <c r="D231" s="76">
        <f>INDEX(InputData!D$12:D$2000,MATCH(B231,InputData!$B$12:$B$2000,0),1)</f>
        <v>0</v>
      </c>
      <c r="E231" s="163">
        <f>INDEX(InputData!D$12:D$2000,MATCH($B231,InputData!$B$12:$B$2000,0)+4,1)</f>
        <v>0</v>
      </c>
      <c r="F231" s="163">
        <f>INDEX(InputData!E$12:E$2000,MATCH($B231,InputData!$B$12:$B$2000,0)+4,1)</f>
        <v>0</v>
      </c>
      <c r="G231" s="163">
        <f>INDEX(InputData!F$12:F$2000,MATCH($B231,InputData!$B$12:$B$2000,0)+4,1)</f>
        <v>0</v>
      </c>
      <c r="H231" s="163">
        <f>INDEX(InputData!G$12:G$2000,MATCH($B231,InputData!$B$12:$B$2000,0)+4,1)</f>
        <v>0</v>
      </c>
      <c r="I231" s="163">
        <f>INDEX(InputData!H$12:H$2000,MATCH($B231,InputData!$B$12:$B$2000,0)+4,1)</f>
        <v>0</v>
      </c>
      <c r="J231" s="163">
        <f>INDEX(InputData!I$12:I$2000,MATCH($B231,InputData!$B$12:$B$2000,0)+4,1)</f>
        <v>0</v>
      </c>
      <c r="K231" s="163">
        <f>INDEX(InputData!J$12:J$2000,MATCH($B231,InputData!$B$12:$B$2000,0)+4,1)</f>
        <v>0</v>
      </c>
      <c r="L231" s="163">
        <f>INDEX(InputData!K$12:K$2000,MATCH($B231,InputData!$B$12:$B$2000,0)+4,1)</f>
        <v>0</v>
      </c>
      <c r="M231" s="163">
        <f>INDEX(InputData!L$12:L$2000,MATCH($B231,InputData!$B$12:$B$2000,0)+4,1)</f>
        <v>0</v>
      </c>
      <c r="N231" s="163">
        <f>INDEX(InputData!M$12:M$2000,MATCH($B231,InputData!$B$12:$B$2000,0)+4,1)</f>
        <v>0</v>
      </c>
      <c r="O231" s="165" t="str">
        <f t="shared" si="82"/>
        <v/>
      </c>
      <c r="P231" s="165">
        <f t="shared" si="84"/>
        <v>0</v>
      </c>
    </row>
    <row r="232" spans="2:16" ht="12.75" x14ac:dyDescent="0.2">
      <c r="B232" s="196" t="s">
        <v>159</v>
      </c>
      <c r="C232" s="75">
        <f>INDEX(InputData!G$12:G$2000,MATCH(B232,InputData!$B$12:$B$2000,0),1)</f>
        <v>0</v>
      </c>
      <c r="D232" s="76" t="str">
        <f>INDEX(InputData!D$12:D$2000,MATCH(B232,InputData!$B$12:$B$2000,0),1)</f>
        <v>JASO BC</v>
      </c>
      <c r="E232" s="163">
        <f>INDEX(InputData!D$12:D$2000,MATCH($B232,InputData!$B$12:$B$2000,0)+4,1)</f>
        <v>0</v>
      </c>
      <c r="F232" s="163">
        <f>INDEX(InputData!E$12:E$2000,MATCH($B232,InputData!$B$12:$B$2000,0)+4,1)</f>
        <v>0</v>
      </c>
      <c r="G232" s="163">
        <f>INDEX(InputData!F$12:F$2000,MATCH($B232,InputData!$B$12:$B$2000,0)+4,1)</f>
        <v>0</v>
      </c>
      <c r="H232" s="163">
        <f>INDEX(InputData!G$12:G$2000,MATCH($B232,InputData!$B$12:$B$2000,0)+4,1)</f>
        <v>0</v>
      </c>
      <c r="I232" s="163">
        <f>INDEX(InputData!H$12:H$2000,MATCH($B232,InputData!$B$12:$B$2000,0)+4,1)</f>
        <v>0</v>
      </c>
      <c r="J232" s="163">
        <f>INDEX(InputData!I$12:I$2000,MATCH($B232,InputData!$B$12:$B$2000,0)+4,1)</f>
        <v>0</v>
      </c>
      <c r="K232" s="163">
        <f>INDEX(InputData!J$12:J$2000,MATCH($B232,InputData!$B$12:$B$2000,0)+4,1)</f>
        <v>0</v>
      </c>
      <c r="L232" s="163">
        <f>INDEX(InputData!K$12:K$2000,MATCH($B232,InputData!$B$12:$B$2000,0)+4,1)</f>
        <v>0</v>
      </c>
      <c r="M232" s="163">
        <f>INDEX(InputData!L$12:L$2000,MATCH($B232,InputData!$B$12:$B$2000,0)+4,1)</f>
        <v>0</v>
      </c>
      <c r="N232" s="163">
        <f>INDEX(InputData!M$12:M$2000,MATCH($B232,InputData!$B$12:$B$2000,0)+4,1)</f>
        <v>0</v>
      </c>
      <c r="O232" s="165" t="str">
        <f t="shared" si="82"/>
        <v/>
      </c>
      <c r="P232" s="165">
        <f t="shared" si="84"/>
        <v>0</v>
      </c>
    </row>
    <row r="233" spans="2:16" ht="12.75" x14ac:dyDescent="0.2">
      <c r="B233" s="196" t="s">
        <v>163</v>
      </c>
      <c r="C233" s="75">
        <f>INDEX(InputData!G$12:G$2000,MATCH(B233,InputData!$B$12:$B$2000,0),1)</f>
        <v>0</v>
      </c>
      <c r="D233" s="76">
        <f>INDEX(InputData!D$12:D$2000,MATCH(B233,InputData!$B$12:$B$2000,0),1)</f>
        <v>0</v>
      </c>
      <c r="E233" s="163">
        <f>INDEX(InputData!D$12:D$2000,MATCH($B233,InputData!$B$12:$B$2000,0)+4,1)</f>
        <v>0</v>
      </c>
      <c r="F233" s="163">
        <f>INDEX(InputData!E$12:E$2000,MATCH($B233,InputData!$B$12:$B$2000,0)+4,1)</f>
        <v>0</v>
      </c>
      <c r="G233" s="163">
        <f>INDEX(InputData!F$12:F$2000,MATCH($B233,InputData!$B$12:$B$2000,0)+4,1)</f>
        <v>0</v>
      </c>
      <c r="H233" s="163">
        <f>INDEX(InputData!G$12:G$2000,MATCH($B233,InputData!$B$12:$B$2000,0)+4,1)</f>
        <v>0</v>
      </c>
      <c r="I233" s="163">
        <f>INDEX(InputData!H$12:H$2000,MATCH($B233,InputData!$B$12:$B$2000,0)+4,1)</f>
        <v>0</v>
      </c>
      <c r="J233" s="163">
        <f>INDEX(InputData!I$12:I$2000,MATCH($B233,InputData!$B$12:$B$2000,0)+4,1)</f>
        <v>0</v>
      </c>
      <c r="K233" s="163">
        <f>INDEX(InputData!J$12:J$2000,MATCH($B233,InputData!$B$12:$B$2000,0)+4,1)</f>
        <v>0</v>
      </c>
      <c r="L233" s="163">
        <f>INDEX(InputData!K$12:K$2000,MATCH($B233,InputData!$B$12:$B$2000,0)+4,1)</f>
        <v>0</v>
      </c>
      <c r="M233" s="163">
        <f>INDEX(InputData!L$12:L$2000,MATCH($B233,InputData!$B$12:$B$2000,0)+4,1)</f>
        <v>0</v>
      </c>
      <c r="N233" s="163">
        <f>INDEX(InputData!M$12:M$2000,MATCH($B233,InputData!$B$12:$B$2000,0)+4,1)</f>
        <v>0</v>
      </c>
      <c r="O233" s="165" t="str">
        <f t="shared" si="82"/>
        <v/>
      </c>
      <c r="P233" s="165">
        <f t="shared" si="84"/>
        <v>0</v>
      </c>
    </row>
    <row r="234" spans="2:16" ht="12.75" x14ac:dyDescent="0.2">
      <c r="B234" s="196" t="s">
        <v>167</v>
      </c>
      <c r="C234" s="75">
        <f>INDEX(InputData!G$12:G$2000,MATCH(B234,InputData!$B$12:$B$2000,0),1)</f>
        <v>0</v>
      </c>
      <c r="D234" s="76" t="str">
        <f>INDEX(InputData!D$12:D$2000,MATCH(B234,InputData!$B$12:$B$2000,0),1)</f>
        <v>JASO BC</v>
      </c>
      <c r="E234" s="163">
        <f>INDEX(InputData!D$12:D$2000,MATCH($B234,InputData!$B$12:$B$2000,0)+4,1)</f>
        <v>0</v>
      </c>
      <c r="F234" s="163">
        <f>INDEX(InputData!E$12:E$2000,MATCH($B234,InputData!$B$12:$B$2000,0)+4,1)</f>
        <v>0</v>
      </c>
      <c r="G234" s="163">
        <f>INDEX(InputData!F$12:F$2000,MATCH($B234,InputData!$B$12:$B$2000,0)+4,1)</f>
        <v>0</v>
      </c>
      <c r="H234" s="163">
        <f>INDEX(InputData!G$12:G$2000,MATCH($B234,InputData!$B$12:$B$2000,0)+4,1)</f>
        <v>0</v>
      </c>
      <c r="I234" s="163">
        <f>INDEX(InputData!H$12:H$2000,MATCH($B234,InputData!$B$12:$B$2000,0)+4,1)</f>
        <v>0</v>
      </c>
      <c r="J234" s="163">
        <f>INDEX(InputData!I$12:I$2000,MATCH($B234,InputData!$B$12:$B$2000,0)+4,1)</f>
        <v>0</v>
      </c>
      <c r="K234" s="163">
        <f>INDEX(InputData!J$12:J$2000,MATCH($B234,InputData!$B$12:$B$2000,0)+4,1)</f>
        <v>0</v>
      </c>
      <c r="L234" s="163">
        <f>INDEX(InputData!K$12:K$2000,MATCH($B234,InputData!$B$12:$B$2000,0)+4,1)</f>
        <v>0</v>
      </c>
      <c r="M234" s="163">
        <f>INDEX(InputData!L$12:L$2000,MATCH($B234,InputData!$B$12:$B$2000,0)+4,1)</f>
        <v>0</v>
      </c>
      <c r="N234" s="163">
        <f>INDEX(InputData!M$12:M$2000,MATCH($B234,InputData!$B$12:$B$2000,0)+4,1)</f>
        <v>0</v>
      </c>
      <c r="O234" s="165" t="str">
        <f t="shared" si="82"/>
        <v/>
      </c>
      <c r="P234" s="165">
        <f t="shared" si="84"/>
        <v>0</v>
      </c>
    </row>
    <row r="235" spans="2:16" ht="12.75" x14ac:dyDescent="0.2">
      <c r="B235" s="196" t="s">
        <v>171</v>
      </c>
      <c r="C235" s="75">
        <f>INDEX(InputData!G$12:G$2000,MATCH(B235,InputData!$B$12:$B$2000,0),1)</f>
        <v>0</v>
      </c>
      <c r="D235" s="76">
        <f>INDEX(InputData!D$12:D$2000,MATCH(B235,InputData!$B$12:$B$2000,0),1)</f>
        <v>0</v>
      </c>
      <c r="E235" s="163">
        <f>INDEX(InputData!D$12:D$2000,MATCH($B235,InputData!$B$12:$B$2000,0)+4,1)</f>
        <v>0</v>
      </c>
      <c r="F235" s="163">
        <f>INDEX(InputData!E$12:E$2000,MATCH($B235,InputData!$B$12:$B$2000,0)+4,1)</f>
        <v>0</v>
      </c>
      <c r="G235" s="163">
        <f>INDEX(InputData!F$12:F$2000,MATCH($B235,InputData!$B$12:$B$2000,0)+4,1)</f>
        <v>0</v>
      </c>
      <c r="H235" s="163">
        <f>INDEX(InputData!G$12:G$2000,MATCH($B235,InputData!$B$12:$B$2000,0)+4,1)</f>
        <v>0</v>
      </c>
      <c r="I235" s="163">
        <f>INDEX(InputData!H$12:H$2000,MATCH($B235,InputData!$B$12:$B$2000,0)+4,1)</f>
        <v>0</v>
      </c>
      <c r="J235" s="163">
        <f>INDEX(InputData!I$12:I$2000,MATCH($B235,InputData!$B$12:$B$2000,0)+4,1)</f>
        <v>0</v>
      </c>
      <c r="K235" s="163">
        <f>INDEX(InputData!J$12:J$2000,MATCH($B235,InputData!$B$12:$B$2000,0)+4,1)</f>
        <v>0</v>
      </c>
      <c r="L235" s="163">
        <f>INDEX(InputData!K$12:K$2000,MATCH($B235,InputData!$B$12:$B$2000,0)+4,1)</f>
        <v>0</v>
      </c>
      <c r="M235" s="163">
        <f>INDEX(InputData!L$12:L$2000,MATCH($B235,InputData!$B$12:$B$2000,0)+4,1)</f>
        <v>0</v>
      </c>
      <c r="N235" s="163">
        <f>INDEX(InputData!M$12:M$2000,MATCH($B235,InputData!$B$12:$B$2000,0)+4,1)</f>
        <v>0</v>
      </c>
      <c r="O235" s="165" t="str">
        <f t="shared" si="82"/>
        <v/>
      </c>
      <c r="P235" s="165">
        <f t="shared" si="84"/>
        <v>0</v>
      </c>
    </row>
    <row r="236" spans="2:16" ht="12.75" x14ac:dyDescent="0.2">
      <c r="B236" s="196" t="s">
        <v>175</v>
      </c>
      <c r="C236" s="75">
        <f>INDEX(InputData!G$12:G$2000,MATCH(B236,InputData!$B$12:$B$2000,0),1)</f>
        <v>0</v>
      </c>
      <c r="D236" s="76" t="str">
        <f>INDEX(InputData!D$12:D$2000,MATCH(B236,InputData!$B$12:$B$2000,0),1)</f>
        <v>JASO BC</v>
      </c>
      <c r="E236" s="163">
        <f>INDEX(InputData!D$12:D$2000,MATCH($B236,InputData!$B$12:$B$2000,0)+4,1)</f>
        <v>0</v>
      </c>
      <c r="F236" s="163">
        <f>INDEX(InputData!E$12:E$2000,MATCH($B236,InputData!$B$12:$B$2000,0)+4,1)</f>
        <v>0</v>
      </c>
      <c r="G236" s="163">
        <f>INDEX(InputData!F$12:F$2000,MATCH($B236,InputData!$B$12:$B$2000,0)+4,1)</f>
        <v>0</v>
      </c>
      <c r="H236" s="163">
        <f>INDEX(InputData!G$12:G$2000,MATCH($B236,InputData!$B$12:$B$2000,0)+4,1)</f>
        <v>0</v>
      </c>
      <c r="I236" s="163">
        <f>INDEX(InputData!H$12:H$2000,MATCH($B236,InputData!$B$12:$B$2000,0)+4,1)</f>
        <v>0</v>
      </c>
      <c r="J236" s="163">
        <f>INDEX(InputData!I$12:I$2000,MATCH($B236,InputData!$B$12:$B$2000,0)+4,1)</f>
        <v>0</v>
      </c>
      <c r="K236" s="163">
        <f>INDEX(InputData!J$12:J$2000,MATCH($B236,InputData!$B$12:$B$2000,0)+4,1)</f>
        <v>0</v>
      </c>
      <c r="L236" s="163">
        <f>INDEX(InputData!K$12:K$2000,MATCH($B236,InputData!$B$12:$B$2000,0)+4,1)</f>
        <v>0</v>
      </c>
      <c r="M236" s="163">
        <f>INDEX(InputData!L$12:L$2000,MATCH($B236,InputData!$B$12:$B$2000,0)+4,1)</f>
        <v>0</v>
      </c>
      <c r="N236" s="163">
        <f>INDEX(InputData!M$12:M$2000,MATCH($B236,InputData!$B$12:$B$2000,0)+4,1)</f>
        <v>0</v>
      </c>
      <c r="O236" s="165" t="str">
        <f t="shared" si="82"/>
        <v/>
      </c>
      <c r="P236" s="165">
        <f t="shared" si="84"/>
        <v>0</v>
      </c>
    </row>
    <row r="237" spans="2:16" ht="12.75" x14ac:dyDescent="0.2">
      <c r="B237" s="196" t="s">
        <v>179</v>
      </c>
      <c r="C237" s="75">
        <f>INDEX(InputData!G$12:G$2000,MATCH(B237,InputData!$B$12:$B$2000,0),1)</f>
        <v>0</v>
      </c>
      <c r="D237" s="76">
        <f>INDEX(InputData!D$12:D$2000,MATCH(B237,InputData!$B$12:$B$2000,0),1)</f>
        <v>0</v>
      </c>
      <c r="E237" s="163">
        <f>INDEX(InputData!D$12:D$2000,MATCH($B237,InputData!$B$12:$B$2000,0)+4,1)</f>
        <v>0</v>
      </c>
      <c r="F237" s="163">
        <f>INDEX(InputData!E$12:E$2000,MATCH($B237,InputData!$B$12:$B$2000,0)+4,1)</f>
        <v>0</v>
      </c>
      <c r="G237" s="163">
        <f>INDEX(InputData!F$12:F$2000,MATCH($B237,InputData!$B$12:$B$2000,0)+4,1)</f>
        <v>0</v>
      </c>
      <c r="H237" s="163">
        <f>INDEX(InputData!G$12:G$2000,MATCH($B237,InputData!$B$12:$B$2000,0)+4,1)</f>
        <v>0</v>
      </c>
      <c r="I237" s="163">
        <f>INDEX(InputData!H$12:H$2000,MATCH($B237,InputData!$B$12:$B$2000,0)+4,1)</f>
        <v>0</v>
      </c>
      <c r="J237" s="163">
        <f>INDEX(InputData!I$12:I$2000,MATCH($B237,InputData!$B$12:$B$2000,0)+4,1)</f>
        <v>0</v>
      </c>
      <c r="K237" s="163">
        <f>INDEX(InputData!J$12:J$2000,MATCH($B237,InputData!$B$12:$B$2000,0)+4,1)</f>
        <v>0</v>
      </c>
      <c r="L237" s="163">
        <f>INDEX(InputData!K$12:K$2000,MATCH($B237,InputData!$B$12:$B$2000,0)+4,1)</f>
        <v>0</v>
      </c>
      <c r="M237" s="163">
        <f>INDEX(InputData!L$12:L$2000,MATCH($B237,InputData!$B$12:$B$2000,0)+4,1)</f>
        <v>0</v>
      </c>
      <c r="N237" s="163">
        <f>INDEX(InputData!M$12:M$2000,MATCH($B237,InputData!$B$12:$B$2000,0)+4,1)</f>
        <v>0</v>
      </c>
      <c r="O237" s="165" t="str">
        <f t="shared" si="82"/>
        <v/>
      </c>
      <c r="P237" s="165">
        <f t="shared" si="84"/>
        <v>0</v>
      </c>
    </row>
    <row r="238" spans="2:16" ht="12.75" x14ac:dyDescent="0.2">
      <c r="B238" s="196" t="s">
        <v>183</v>
      </c>
      <c r="C238" s="75">
        <f>INDEX(InputData!G$12:G$2000,MATCH(B238,InputData!$B$12:$B$2000,0),1)</f>
        <v>0</v>
      </c>
      <c r="D238" s="76" t="str">
        <f>INDEX(InputData!D$12:D$2000,MATCH(B238,InputData!$B$12:$B$2000,0),1)</f>
        <v>JASO BC</v>
      </c>
      <c r="E238" s="163">
        <f>INDEX(InputData!D$12:D$2000,MATCH($B238,InputData!$B$12:$B$2000,0)+4,1)</f>
        <v>0</v>
      </c>
      <c r="F238" s="163">
        <f>INDEX(InputData!E$12:E$2000,MATCH($B238,InputData!$B$12:$B$2000,0)+4,1)</f>
        <v>0</v>
      </c>
      <c r="G238" s="163">
        <f>INDEX(InputData!F$12:F$2000,MATCH($B238,InputData!$B$12:$B$2000,0)+4,1)</f>
        <v>0</v>
      </c>
      <c r="H238" s="163">
        <f>INDEX(InputData!G$12:G$2000,MATCH($B238,InputData!$B$12:$B$2000,0)+4,1)</f>
        <v>0</v>
      </c>
      <c r="I238" s="163">
        <f>INDEX(InputData!H$12:H$2000,MATCH($B238,InputData!$B$12:$B$2000,0)+4,1)</f>
        <v>0</v>
      </c>
      <c r="J238" s="163">
        <f>INDEX(InputData!I$12:I$2000,MATCH($B238,InputData!$B$12:$B$2000,0)+4,1)</f>
        <v>0</v>
      </c>
      <c r="K238" s="163">
        <f>INDEX(InputData!J$12:J$2000,MATCH($B238,InputData!$B$12:$B$2000,0)+4,1)</f>
        <v>0</v>
      </c>
      <c r="L238" s="163">
        <f>INDEX(InputData!K$12:K$2000,MATCH($B238,InputData!$B$12:$B$2000,0)+4,1)</f>
        <v>0</v>
      </c>
      <c r="M238" s="163">
        <f>INDEX(InputData!L$12:L$2000,MATCH($B238,InputData!$B$12:$B$2000,0)+4,1)</f>
        <v>0</v>
      </c>
      <c r="N238" s="163">
        <f>INDEX(InputData!M$12:M$2000,MATCH($B238,InputData!$B$12:$B$2000,0)+4,1)</f>
        <v>0</v>
      </c>
      <c r="O238" s="165" t="str">
        <f t="shared" si="82"/>
        <v/>
      </c>
      <c r="P238" s="165">
        <f t="shared" si="84"/>
        <v>0</v>
      </c>
    </row>
    <row r="239" spans="2:16" ht="12.75" x14ac:dyDescent="0.2">
      <c r="B239" s="196" t="s">
        <v>187</v>
      </c>
      <c r="C239" s="75">
        <f>INDEX(InputData!G$12:G$2000,MATCH(B239,InputData!$B$12:$B$2000,0),1)</f>
        <v>0</v>
      </c>
      <c r="D239" s="76">
        <f>INDEX(InputData!D$12:D$2000,MATCH(B239,InputData!$B$12:$B$2000,0),1)</f>
        <v>0</v>
      </c>
      <c r="E239" s="163">
        <f>INDEX(InputData!D$12:D$2000,MATCH($B239,InputData!$B$12:$B$2000,0)+4,1)</f>
        <v>0</v>
      </c>
      <c r="F239" s="163">
        <f>INDEX(InputData!E$12:E$2000,MATCH($B239,InputData!$B$12:$B$2000,0)+4,1)</f>
        <v>0</v>
      </c>
      <c r="G239" s="163">
        <f>INDEX(InputData!F$12:F$2000,MATCH($B239,InputData!$B$12:$B$2000,0)+4,1)</f>
        <v>0</v>
      </c>
      <c r="H239" s="163">
        <f>INDEX(InputData!G$12:G$2000,MATCH($B239,InputData!$B$12:$B$2000,0)+4,1)</f>
        <v>0</v>
      </c>
      <c r="I239" s="163">
        <f>INDEX(InputData!H$12:H$2000,MATCH($B239,InputData!$B$12:$B$2000,0)+4,1)</f>
        <v>0</v>
      </c>
      <c r="J239" s="163">
        <f>INDEX(InputData!I$12:I$2000,MATCH($B239,InputData!$B$12:$B$2000,0)+4,1)</f>
        <v>0</v>
      </c>
      <c r="K239" s="163">
        <f>INDEX(InputData!J$12:J$2000,MATCH($B239,InputData!$B$12:$B$2000,0)+4,1)</f>
        <v>0</v>
      </c>
      <c r="L239" s="163">
        <f>INDEX(InputData!K$12:K$2000,MATCH($B239,InputData!$B$12:$B$2000,0)+4,1)</f>
        <v>0</v>
      </c>
      <c r="M239" s="163">
        <f>INDEX(InputData!L$12:L$2000,MATCH($B239,InputData!$B$12:$B$2000,0)+4,1)</f>
        <v>0</v>
      </c>
      <c r="N239" s="163">
        <f>INDEX(InputData!M$12:M$2000,MATCH($B239,InputData!$B$12:$B$2000,0)+4,1)</f>
        <v>0</v>
      </c>
      <c r="O239" s="165" t="str">
        <f t="shared" si="82"/>
        <v/>
      </c>
      <c r="P239" s="165">
        <f t="shared" si="84"/>
        <v>0</v>
      </c>
    </row>
    <row r="240" spans="2:16" ht="12.75" x14ac:dyDescent="0.2">
      <c r="B240" s="196" t="s">
        <v>191</v>
      </c>
      <c r="C240" s="75">
        <f>INDEX(InputData!G$12:G$2000,MATCH(B240,InputData!$B$12:$B$2000,0),1)</f>
        <v>0</v>
      </c>
      <c r="D240" s="76" t="str">
        <f>INDEX(InputData!D$12:D$2000,MATCH(B240,InputData!$B$12:$B$2000,0),1)</f>
        <v>JASO BC</v>
      </c>
      <c r="E240" s="163">
        <f>INDEX(InputData!D$12:D$2000,MATCH($B240,InputData!$B$12:$B$2000,0)+4,1)</f>
        <v>0</v>
      </c>
      <c r="F240" s="163">
        <f>INDEX(InputData!E$12:E$2000,MATCH($B240,InputData!$B$12:$B$2000,0)+4,1)</f>
        <v>0</v>
      </c>
      <c r="G240" s="163">
        <f>INDEX(InputData!F$12:F$2000,MATCH($B240,InputData!$B$12:$B$2000,0)+4,1)</f>
        <v>0</v>
      </c>
      <c r="H240" s="163">
        <f>INDEX(InputData!G$12:G$2000,MATCH($B240,InputData!$B$12:$B$2000,0)+4,1)</f>
        <v>0</v>
      </c>
      <c r="I240" s="163">
        <f>INDEX(InputData!H$12:H$2000,MATCH($B240,InputData!$B$12:$B$2000,0)+4,1)</f>
        <v>0</v>
      </c>
      <c r="J240" s="163">
        <f>INDEX(InputData!I$12:I$2000,MATCH($B240,InputData!$B$12:$B$2000,0)+4,1)</f>
        <v>0</v>
      </c>
      <c r="K240" s="163">
        <f>INDEX(InputData!J$12:J$2000,MATCH($B240,InputData!$B$12:$B$2000,0)+4,1)</f>
        <v>0</v>
      </c>
      <c r="L240" s="163">
        <f>INDEX(InputData!K$12:K$2000,MATCH($B240,InputData!$B$12:$B$2000,0)+4,1)</f>
        <v>0</v>
      </c>
      <c r="M240" s="163">
        <f>INDEX(InputData!L$12:L$2000,MATCH($B240,InputData!$B$12:$B$2000,0)+4,1)</f>
        <v>0</v>
      </c>
      <c r="N240" s="163">
        <f>INDEX(InputData!M$12:M$2000,MATCH($B240,InputData!$B$12:$B$2000,0)+4,1)</f>
        <v>0</v>
      </c>
      <c r="O240" s="165" t="str">
        <f t="shared" si="82"/>
        <v/>
      </c>
      <c r="P240" s="165">
        <f t="shared" si="84"/>
        <v>0</v>
      </c>
    </row>
    <row r="241" spans="2:16" ht="12.75" x14ac:dyDescent="0.2">
      <c r="B241" s="196" t="s">
        <v>195</v>
      </c>
      <c r="C241" s="75">
        <f>INDEX(InputData!G$12:G$2000,MATCH(B241,InputData!$B$12:$B$2000,0),1)</f>
        <v>0</v>
      </c>
      <c r="D241" s="76">
        <f>INDEX(InputData!D$12:D$2000,MATCH(B241,InputData!$B$12:$B$2000,0),1)</f>
        <v>0</v>
      </c>
      <c r="E241" s="163">
        <f>INDEX(InputData!D$12:D$2000,MATCH($B241,InputData!$B$12:$B$2000,0)+4,1)</f>
        <v>0</v>
      </c>
      <c r="F241" s="163">
        <f>INDEX(InputData!E$12:E$2000,MATCH($B241,InputData!$B$12:$B$2000,0)+4,1)</f>
        <v>0</v>
      </c>
      <c r="G241" s="163">
        <f>INDEX(InputData!F$12:F$2000,MATCH($B241,InputData!$B$12:$B$2000,0)+4,1)</f>
        <v>0</v>
      </c>
      <c r="H241" s="163">
        <f>INDEX(InputData!G$12:G$2000,MATCH($B241,InputData!$B$12:$B$2000,0)+4,1)</f>
        <v>0</v>
      </c>
      <c r="I241" s="163">
        <f>INDEX(InputData!H$12:H$2000,MATCH($B241,InputData!$B$12:$B$2000,0)+4,1)</f>
        <v>0</v>
      </c>
      <c r="J241" s="163">
        <f>INDEX(InputData!I$12:I$2000,MATCH($B241,InputData!$B$12:$B$2000,0)+4,1)</f>
        <v>0</v>
      </c>
      <c r="K241" s="163">
        <f>INDEX(InputData!J$12:J$2000,MATCH($B241,InputData!$B$12:$B$2000,0)+4,1)</f>
        <v>0</v>
      </c>
      <c r="L241" s="163">
        <f>INDEX(InputData!K$12:K$2000,MATCH($B241,InputData!$B$12:$B$2000,0)+4,1)</f>
        <v>0</v>
      </c>
      <c r="M241" s="163">
        <f>INDEX(InputData!L$12:L$2000,MATCH($B241,InputData!$B$12:$B$2000,0)+4,1)</f>
        <v>0</v>
      </c>
      <c r="N241" s="163">
        <f>INDEX(InputData!M$12:M$2000,MATCH($B241,InputData!$B$12:$B$2000,0)+4,1)</f>
        <v>0</v>
      </c>
      <c r="O241" s="165" t="str">
        <f t="shared" si="82"/>
        <v/>
      </c>
      <c r="P241" s="165">
        <f t="shared" ref="P241:P260" si="85">MAX(E241:N241)</f>
        <v>0</v>
      </c>
    </row>
    <row r="242" spans="2:16" ht="12.75" x14ac:dyDescent="0.2">
      <c r="B242" s="196" t="s">
        <v>199</v>
      </c>
      <c r="C242" s="75">
        <f>INDEX(InputData!G$12:G$2000,MATCH(B242,InputData!$B$12:$B$2000,0),1)</f>
        <v>0</v>
      </c>
      <c r="D242" s="76" t="str">
        <f>INDEX(InputData!D$12:D$2000,MATCH(B242,InputData!$B$12:$B$2000,0),1)</f>
        <v>JASO BC</v>
      </c>
      <c r="E242" s="163">
        <f>INDEX(InputData!D$12:D$2000,MATCH($B242,InputData!$B$12:$B$2000,0)+4,1)</f>
        <v>0</v>
      </c>
      <c r="F242" s="163">
        <f>INDEX(InputData!E$12:E$2000,MATCH($B242,InputData!$B$12:$B$2000,0)+4,1)</f>
        <v>0</v>
      </c>
      <c r="G242" s="163">
        <f>INDEX(InputData!F$12:F$2000,MATCH($B242,InputData!$B$12:$B$2000,0)+4,1)</f>
        <v>0</v>
      </c>
      <c r="H242" s="163">
        <f>INDEX(InputData!G$12:G$2000,MATCH($B242,InputData!$B$12:$B$2000,0)+4,1)</f>
        <v>0</v>
      </c>
      <c r="I242" s="163">
        <f>INDEX(InputData!H$12:H$2000,MATCH($B242,InputData!$B$12:$B$2000,0)+4,1)</f>
        <v>0</v>
      </c>
      <c r="J242" s="163">
        <f>INDEX(InputData!I$12:I$2000,MATCH($B242,InputData!$B$12:$B$2000,0)+4,1)</f>
        <v>0</v>
      </c>
      <c r="K242" s="163">
        <f>INDEX(InputData!J$12:J$2000,MATCH($B242,InputData!$B$12:$B$2000,0)+4,1)</f>
        <v>0</v>
      </c>
      <c r="L242" s="163">
        <f>INDEX(InputData!K$12:K$2000,MATCH($B242,InputData!$B$12:$B$2000,0)+4,1)</f>
        <v>0</v>
      </c>
      <c r="M242" s="163">
        <f>INDEX(InputData!L$12:L$2000,MATCH($B242,InputData!$B$12:$B$2000,0)+4,1)</f>
        <v>0</v>
      </c>
      <c r="N242" s="163">
        <f>INDEX(InputData!M$12:M$2000,MATCH($B242,InputData!$B$12:$B$2000,0)+4,1)</f>
        <v>0</v>
      </c>
      <c r="O242" s="165" t="str">
        <f t="shared" si="82"/>
        <v/>
      </c>
      <c r="P242" s="165">
        <f t="shared" si="85"/>
        <v>0</v>
      </c>
    </row>
    <row r="243" spans="2:16" ht="12.75" x14ac:dyDescent="0.2">
      <c r="B243" s="196" t="s">
        <v>203</v>
      </c>
      <c r="C243" s="75">
        <f>INDEX(InputData!G$12:G$2000,MATCH(B243,InputData!$B$12:$B$2000,0),1)</f>
        <v>0</v>
      </c>
      <c r="D243" s="76">
        <f>INDEX(InputData!D$12:D$2000,MATCH(B243,InputData!$B$12:$B$2000,0),1)</f>
        <v>0</v>
      </c>
      <c r="E243" s="163">
        <f>INDEX(InputData!D$12:D$2000,MATCH($B243,InputData!$B$12:$B$2000,0)+4,1)</f>
        <v>0</v>
      </c>
      <c r="F243" s="163">
        <f>INDEX(InputData!E$12:E$2000,MATCH($B243,InputData!$B$12:$B$2000,0)+4,1)</f>
        <v>0</v>
      </c>
      <c r="G243" s="163">
        <f>INDEX(InputData!F$12:F$2000,MATCH($B243,InputData!$B$12:$B$2000,0)+4,1)</f>
        <v>0</v>
      </c>
      <c r="H243" s="163">
        <f>INDEX(InputData!G$12:G$2000,MATCH($B243,InputData!$B$12:$B$2000,0)+4,1)</f>
        <v>0</v>
      </c>
      <c r="I243" s="163">
        <f>INDEX(InputData!H$12:H$2000,MATCH($B243,InputData!$B$12:$B$2000,0)+4,1)</f>
        <v>0</v>
      </c>
      <c r="J243" s="163">
        <f>INDEX(InputData!I$12:I$2000,MATCH($B243,InputData!$B$12:$B$2000,0)+4,1)</f>
        <v>0</v>
      </c>
      <c r="K243" s="163">
        <f>INDEX(InputData!J$12:J$2000,MATCH($B243,InputData!$B$12:$B$2000,0)+4,1)</f>
        <v>0</v>
      </c>
      <c r="L243" s="163">
        <f>INDEX(InputData!K$12:K$2000,MATCH($B243,InputData!$B$12:$B$2000,0)+4,1)</f>
        <v>0</v>
      </c>
      <c r="M243" s="163">
        <f>INDEX(InputData!L$12:L$2000,MATCH($B243,InputData!$B$12:$B$2000,0)+4,1)</f>
        <v>0</v>
      </c>
      <c r="N243" s="163">
        <f>INDEX(InputData!M$12:M$2000,MATCH($B243,InputData!$B$12:$B$2000,0)+4,1)</f>
        <v>0</v>
      </c>
      <c r="O243" s="165" t="str">
        <f t="shared" si="82"/>
        <v/>
      </c>
      <c r="P243" s="165">
        <f t="shared" si="85"/>
        <v>0</v>
      </c>
    </row>
    <row r="244" spans="2:16" ht="12.75" x14ac:dyDescent="0.2">
      <c r="B244" s="196" t="s">
        <v>244</v>
      </c>
      <c r="C244" s="75">
        <f>INDEX(InputData!G$12:G$2000,MATCH(B244,InputData!$B$12:$B$2000,0),1)</f>
        <v>0</v>
      </c>
      <c r="D244" s="76" t="str">
        <f>INDEX(InputData!D$12:D$2000,MATCH(B244,InputData!$B$12:$B$2000,0),1)</f>
        <v>JASO BC</v>
      </c>
      <c r="E244" s="163">
        <f>INDEX(InputData!D$12:D$2000,MATCH($B244,InputData!$B$12:$B$2000,0)+4,1)</f>
        <v>0</v>
      </c>
      <c r="F244" s="163">
        <f>INDEX(InputData!E$12:E$2000,MATCH($B244,InputData!$B$12:$B$2000,0)+4,1)</f>
        <v>0</v>
      </c>
      <c r="G244" s="163">
        <f>INDEX(InputData!F$12:F$2000,MATCH($B244,InputData!$B$12:$B$2000,0)+4,1)</f>
        <v>0</v>
      </c>
      <c r="H244" s="163">
        <f>INDEX(InputData!G$12:G$2000,MATCH($B244,InputData!$B$12:$B$2000,0)+4,1)</f>
        <v>0</v>
      </c>
      <c r="I244" s="163">
        <f>INDEX(InputData!H$12:H$2000,MATCH($B244,InputData!$B$12:$B$2000,0)+4,1)</f>
        <v>0</v>
      </c>
      <c r="J244" s="163">
        <f>INDEX(InputData!I$12:I$2000,MATCH($B244,InputData!$B$12:$B$2000,0)+4,1)</f>
        <v>0</v>
      </c>
      <c r="K244" s="163">
        <f>INDEX(InputData!J$12:J$2000,MATCH($B244,InputData!$B$12:$B$2000,0)+4,1)</f>
        <v>0</v>
      </c>
      <c r="L244" s="163">
        <f>INDEX(InputData!K$12:K$2000,MATCH($B244,InputData!$B$12:$B$2000,0)+4,1)</f>
        <v>0</v>
      </c>
      <c r="M244" s="163">
        <f>INDEX(InputData!L$12:L$2000,MATCH($B244,InputData!$B$12:$B$2000,0)+4,1)</f>
        <v>0</v>
      </c>
      <c r="N244" s="163">
        <f>INDEX(InputData!M$12:M$2000,MATCH($B244,InputData!$B$12:$B$2000,0)+4,1)</f>
        <v>0</v>
      </c>
      <c r="O244" s="165" t="str">
        <f t="shared" si="82"/>
        <v/>
      </c>
      <c r="P244" s="165">
        <f t="shared" si="85"/>
        <v>0</v>
      </c>
    </row>
    <row r="245" spans="2:16" ht="12.75" x14ac:dyDescent="0.2">
      <c r="B245" s="196" t="s">
        <v>207</v>
      </c>
      <c r="C245" s="75">
        <f>INDEX(InputData!G$12:G$2000,MATCH(B245,InputData!$B$12:$B$2000,0),1)</f>
        <v>0</v>
      </c>
      <c r="D245" s="76">
        <f>INDEX(InputData!D$12:D$2000,MATCH(B245,InputData!$B$12:$B$2000,0),1)</f>
        <v>0</v>
      </c>
      <c r="E245" s="163">
        <f>INDEX(InputData!D$12:D$2000,MATCH($B245,InputData!$B$12:$B$2000,0)+4,1)</f>
        <v>0</v>
      </c>
      <c r="F245" s="163">
        <f>INDEX(InputData!E$12:E$2000,MATCH($B245,InputData!$B$12:$B$2000,0)+4,1)</f>
        <v>0</v>
      </c>
      <c r="G245" s="163">
        <f>INDEX(InputData!F$12:F$2000,MATCH($B245,InputData!$B$12:$B$2000,0)+4,1)</f>
        <v>0</v>
      </c>
      <c r="H245" s="163">
        <f>INDEX(InputData!G$12:G$2000,MATCH($B245,InputData!$B$12:$B$2000,0)+4,1)</f>
        <v>0</v>
      </c>
      <c r="I245" s="163">
        <f>INDEX(InputData!H$12:H$2000,MATCH($B245,InputData!$B$12:$B$2000,0)+4,1)</f>
        <v>0</v>
      </c>
      <c r="J245" s="163">
        <f>INDEX(InputData!I$12:I$2000,MATCH($B245,InputData!$B$12:$B$2000,0)+4,1)</f>
        <v>0</v>
      </c>
      <c r="K245" s="163">
        <f>INDEX(InputData!J$12:J$2000,MATCH($B245,InputData!$B$12:$B$2000,0)+4,1)</f>
        <v>0</v>
      </c>
      <c r="L245" s="163">
        <f>INDEX(InputData!K$12:K$2000,MATCH($B245,InputData!$B$12:$B$2000,0)+4,1)</f>
        <v>0</v>
      </c>
      <c r="M245" s="163">
        <f>INDEX(InputData!L$12:L$2000,MATCH($B245,InputData!$B$12:$B$2000,0)+4,1)</f>
        <v>0</v>
      </c>
      <c r="N245" s="163">
        <f>INDEX(InputData!M$12:M$2000,MATCH($B245,InputData!$B$12:$B$2000,0)+4,1)</f>
        <v>0</v>
      </c>
      <c r="O245" s="165" t="str">
        <f t="shared" si="82"/>
        <v/>
      </c>
      <c r="P245" s="165">
        <f t="shared" si="85"/>
        <v>0</v>
      </c>
    </row>
    <row r="246" spans="2:16" ht="12.75" x14ac:dyDescent="0.2">
      <c r="B246" s="196" t="s">
        <v>211</v>
      </c>
      <c r="C246" s="75">
        <f>INDEX(InputData!G$12:G$2000,MATCH(B246,InputData!$B$12:$B$2000,0),1)</f>
        <v>0</v>
      </c>
      <c r="D246" s="76" t="str">
        <f>INDEX(InputData!D$12:D$2000,MATCH(B246,InputData!$B$12:$B$2000,0),1)</f>
        <v>JASO BC</v>
      </c>
      <c r="E246" s="163">
        <f>INDEX(InputData!D$12:D$2000,MATCH($B246,InputData!$B$12:$B$2000,0)+4,1)</f>
        <v>0</v>
      </c>
      <c r="F246" s="163">
        <f>INDEX(InputData!E$12:E$2000,MATCH($B246,InputData!$B$12:$B$2000,0)+4,1)</f>
        <v>0</v>
      </c>
      <c r="G246" s="163">
        <f>INDEX(InputData!F$12:F$2000,MATCH($B246,InputData!$B$12:$B$2000,0)+4,1)</f>
        <v>0</v>
      </c>
      <c r="H246" s="163">
        <f>INDEX(InputData!G$12:G$2000,MATCH($B246,InputData!$B$12:$B$2000,0)+4,1)</f>
        <v>0</v>
      </c>
      <c r="I246" s="163">
        <f>INDEX(InputData!H$12:H$2000,MATCH($B246,InputData!$B$12:$B$2000,0)+4,1)</f>
        <v>0</v>
      </c>
      <c r="J246" s="163">
        <f>INDEX(InputData!I$12:I$2000,MATCH($B246,InputData!$B$12:$B$2000,0)+4,1)</f>
        <v>0</v>
      </c>
      <c r="K246" s="163">
        <f>INDEX(InputData!J$12:J$2000,MATCH($B246,InputData!$B$12:$B$2000,0)+4,1)</f>
        <v>0</v>
      </c>
      <c r="L246" s="163">
        <f>INDEX(InputData!K$12:K$2000,MATCH($B246,InputData!$B$12:$B$2000,0)+4,1)</f>
        <v>0</v>
      </c>
      <c r="M246" s="163">
        <f>INDEX(InputData!L$12:L$2000,MATCH($B246,InputData!$B$12:$B$2000,0)+4,1)</f>
        <v>0</v>
      </c>
      <c r="N246" s="163">
        <f>INDEX(InputData!M$12:M$2000,MATCH($B246,InputData!$B$12:$B$2000,0)+4,1)</f>
        <v>0</v>
      </c>
      <c r="O246" s="165" t="str">
        <f t="shared" si="82"/>
        <v/>
      </c>
      <c r="P246" s="165">
        <f t="shared" si="85"/>
        <v>0</v>
      </c>
    </row>
    <row r="247" spans="2:16" ht="12.75" x14ac:dyDescent="0.2">
      <c r="B247" s="196" t="s">
        <v>215</v>
      </c>
      <c r="C247" s="75">
        <f>INDEX(InputData!G$12:G$2000,MATCH(B247,InputData!$B$12:$B$2000,0),1)</f>
        <v>0</v>
      </c>
      <c r="D247" s="76">
        <f>INDEX(InputData!D$12:D$2000,MATCH(B247,InputData!$B$12:$B$2000,0),1)</f>
        <v>0</v>
      </c>
      <c r="E247" s="163">
        <f>INDEX(InputData!D$12:D$2000,MATCH($B247,InputData!$B$12:$B$2000,0)+4,1)</f>
        <v>0</v>
      </c>
      <c r="F247" s="163">
        <f>INDEX(InputData!E$12:E$2000,MATCH($B247,InputData!$B$12:$B$2000,0)+4,1)</f>
        <v>0</v>
      </c>
      <c r="G247" s="163">
        <f>INDEX(InputData!F$12:F$2000,MATCH($B247,InputData!$B$12:$B$2000,0)+4,1)</f>
        <v>0</v>
      </c>
      <c r="H247" s="163">
        <f>INDEX(InputData!G$12:G$2000,MATCH($B247,InputData!$B$12:$B$2000,0)+4,1)</f>
        <v>0</v>
      </c>
      <c r="I247" s="163">
        <f>INDEX(InputData!H$12:H$2000,MATCH($B247,InputData!$B$12:$B$2000,0)+4,1)</f>
        <v>0</v>
      </c>
      <c r="J247" s="163">
        <f>INDEX(InputData!I$12:I$2000,MATCH($B247,InputData!$B$12:$B$2000,0)+4,1)</f>
        <v>0</v>
      </c>
      <c r="K247" s="163">
        <f>INDEX(InputData!J$12:J$2000,MATCH($B247,InputData!$B$12:$B$2000,0)+4,1)</f>
        <v>0</v>
      </c>
      <c r="L247" s="163">
        <f>INDEX(InputData!K$12:K$2000,MATCH($B247,InputData!$B$12:$B$2000,0)+4,1)</f>
        <v>0</v>
      </c>
      <c r="M247" s="163">
        <f>INDEX(InputData!L$12:L$2000,MATCH($B247,InputData!$B$12:$B$2000,0)+4,1)</f>
        <v>0</v>
      </c>
      <c r="N247" s="163">
        <f>INDEX(InputData!M$12:M$2000,MATCH($B247,InputData!$B$12:$B$2000,0)+4,1)</f>
        <v>0</v>
      </c>
      <c r="O247" s="165" t="str">
        <f t="shared" si="82"/>
        <v/>
      </c>
      <c r="P247" s="165">
        <f t="shared" si="85"/>
        <v>0</v>
      </c>
    </row>
    <row r="248" spans="2:16" ht="12.75" x14ac:dyDescent="0.2">
      <c r="B248" s="196" t="s">
        <v>221</v>
      </c>
      <c r="C248" s="75">
        <f>INDEX(InputData!G$12:G$2000,MATCH(B248,InputData!$B$12:$B$2000,0),1)</f>
        <v>0</v>
      </c>
      <c r="D248" s="76" t="str">
        <f>INDEX(InputData!D$12:D$2000,MATCH(B248,InputData!$B$12:$B$2000,0),1)</f>
        <v>JASO BC</v>
      </c>
      <c r="E248" s="163">
        <f>INDEX(InputData!D$12:D$2000,MATCH($B248,InputData!$B$12:$B$2000,0)+4,1)</f>
        <v>0</v>
      </c>
      <c r="F248" s="163">
        <f>INDEX(InputData!E$12:E$2000,MATCH($B248,InputData!$B$12:$B$2000,0)+4,1)</f>
        <v>0</v>
      </c>
      <c r="G248" s="163">
        <f>INDEX(InputData!F$12:F$2000,MATCH($B248,InputData!$B$12:$B$2000,0)+4,1)</f>
        <v>0</v>
      </c>
      <c r="H248" s="163">
        <f>INDEX(InputData!G$12:G$2000,MATCH($B248,InputData!$B$12:$B$2000,0)+4,1)</f>
        <v>0</v>
      </c>
      <c r="I248" s="163">
        <f>INDEX(InputData!H$12:H$2000,MATCH($B248,InputData!$B$12:$B$2000,0)+4,1)</f>
        <v>0</v>
      </c>
      <c r="J248" s="163">
        <f>INDEX(InputData!I$12:I$2000,MATCH($B248,InputData!$B$12:$B$2000,0)+4,1)</f>
        <v>0</v>
      </c>
      <c r="K248" s="163">
        <f>INDEX(InputData!J$12:J$2000,MATCH($B248,InputData!$B$12:$B$2000,0)+4,1)</f>
        <v>0</v>
      </c>
      <c r="L248" s="163">
        <f>INDEX(InputData!K$12:K$2000,MATCH($B248,InputData!$B$12:$B$2000,0)+4,1)</f>
        <v>0</v>
      </c>
      <c r="M248" s="163">
        <f>INDEX(InputData!L$12:L$2000,MATCH($B248,InputData!$B$12:$B$2000,0)+4,1)</f>
        <v>0</v>
      </c>
      <c r="N248" s="163">
        <f>INDEX(InputData!M$12:M$2000,MATCH($B248,InputData!$B$12:$B$2000,0)+4,1)</f>
        <v>0</v>
      </c>
      <c r="O248" s="165" t="str">
        <f t="shared" si="82"/>
        <v/>
      </c>
      <c r="P248" s="165">
        <f t="shared" si="85"/>
        <v>0</v>
      </c>
    </row>
    <row r="249" spans="2:16" ht="12.75" x14ac:dyDescent="0.2">
      <c r="B249" s="196" t="s">
        <v>223</v>
      </c>
      <c r="C249" s="75">
        <f>INDEX(InputData!G$12:G$2000,MATCH(B249,InputData!$B$12:$B$2000,0),1)</f>
        <v>0</v>
      </c>
      <c r="D249" s="76">
        <f>INDEX(InputData!D$12:D$2000,MATCH(B249,InputData!$B$12:$B$2000,0),1)</f>
        <v>0</v>
      </c>
      <c r="E249" s="163">
        <f>INDEX(InputData!D$12:D$2000,MATCH($B249,InputData!$B$12:$B$2000,0)+4,1)</f>
        <v>0</v>
      </c>
      <c r="F249" s="163">
        <f>INDEX(InputData!E$12:E$2000,MATCH($B249,InputData!$B$12:$B$2000,0)+4,1)</f>
        <v>0</v>
      </c>
      <c r="G249" s="163">
        <f>INDEX(InputData!F$12:F$2000,MATCH($B249,InputData!$B$12:$B$2000,0)+4,1)</f>
        <v>0</v>
      </c>
      <c r="H249" s="163">
        <f>INDEX(InputData!G$12:G$2000,MATCH($B249,InputData!$B$12:$B$2000,0)+4,1)</f>
        <v>0</v>
      </c>
      <c r="I249" s="163">
        <f>INDEX(InputData!H$12:H$2000,MATCH($B249,InputData!$B$12:$B$2000,0)+4,1)</f>
        <v>0</v>
      </c>
      <c r="J249" s="163">
        <f>INDEX(InputData!I$12:I$2000,MATCH($B249,InputData!$B$12:$B$2000,0)+4,1)</f>
        <v>0</v>
      </c>
      <c r="K249" s="163">
        <f>INDEX(InputData!J$12:J$2000,MATCH($B249,InputData!$B$12:$B$2000,0)+4,1)</f>
        <v>0</v>
      </c>
      <c r="L249" s="163">
        <f>INDEX(InputData!K$12:K$2000,MATCH($B249,InputData!$B$12:$B$2000,0)+4,1)</f>
        <v>0</v>
      </c>
      <c r="M249" s="163">
        <f>INDEX(InputData!L$12:L$2000,MATCH($B249,InputData!$B$12:$B$2000,0)+4,1)</f>
        <v>0</v>
      </c>
      <c r="N249" s="163">
        <f>INDEX(InputData!M$12:M$2000,MATCH($B249,InputData!$B$12:$B$2000,0)+4,1)</f>
        <v>0</v>
      </c>
      <c r="O249" s="165" t="str">
        <f t="shared" si="82"/>
        <v/>
      </c>
      <c r="P249" s="165">
        <f t="shared" si="85"/>
        <v>0</v>
      </c>
    </row>
    <row r="250" spans="2:16" ht="12.75" x14ac:dyDescent="0.2">
      <c r="B250" s="196" t="s">
        <v>227</v>
      </c>
      <c r="C250" s="75">
        <f>INDEX(InputData!G$12:G$2000,MATCH(B250,InputData!$B$12:$B$2000,0),1)</f>
        <v>0</v>
      </c>
      <c r="D250" s="76" t="str">
        <f>INDEX(InputData!D$12:D$2000,MATCH(B250,InputData!$B$12:$B$2000,0),1)</f>
        <v>JASO BC</v>
      </c>
      <c r="E250" s="163">
        <f>INDEX(InputData!D$12:D$2000,MATCH($B250,InputData!$B$12:$B$2000,0)+4,1)</f>
        <v>0</v>
      </c>
      <c r="F250" s="163">
        <f>INDEX(InputData!E$12:E$2000,MATCH($B250,InputData!$B$12:$B$2000,0)+4,1)</f>
        <v>0</v>
      </c>
      <c r="G250" s="163">
        <f>INDEX(InputData!F$12:F$2000,MATCH($B250,InputData!$B$12:$B$2000,0)+4,1)</f>
        <v>0</v>
      </c>
      <c r="H250" s="163">
        <f>INDEX(InputData!G$12:G$2000,MATCH($B250,InputData!$B$12:$B$2000,0)+4,1)</f>
        <v>0</v>
      </c>
      <c r="I250" s="163">
        <f>INDEX(InputData!H$12:H$2000,MATCH($B250,InputData!$B$12:$B$2000,0)+4,1)</f>
        <v>0</v>
      </c>
      <c r="J250" s="163">
        <f>INDEX(InputData!I$12:I$2000,MATCH($B250,InputData!$B$12:$B$2000,0)+4,1)</f>
        <v>0</v>
      </c>
      <c r="K250" s="163">
        <f>INDEX(InputData!J$12:J$2000,MATCH($B250,InputData!$B$12:$B$2000,0)+4,1)</f>
        <v>0</v>
      </c>
      <c r="L250" s="163">
        <f>INDEX(InputData!K$12:K$2000,MATCH($B250,InputData!$B$12:$B$2000,0)+4,1)</f>
        <v>0</v>
      </c>
      <c r="M250" s="163">
        <f>INDEX(InputData!L$12:L$2000,MATCH($B250,InputData!$B$12:$B$2000,0)+4,1)</f>
        <v>0</v>
      </c>
      <c r="N250" s="163">
        <f>INDEX(InputData!M$12:M$2000,MATCH($B250,InputData!$B$12:$B$2000,0)+4,1)</f>
        <v>0</v>
      </c>
      <c r="O250" s="165" t="str">
        <f t="shared" si="82"/>
        <v/>
      </c>
      <c r="P250" s="165">
        <f t="shared" si="85"/>
        <v>0</v>
      </c>
    </row>
    <row r="251" spans="2:16" ht="12.75" x14ac:dyDescent="0.2">
      <c r="B251" s="196" t="s">
        <v>231</v>
      </c>
      <c r="C251" s="75">
        <f>INDEX(InputData!G$12:G$2000,MATCH(B251,InputData!$B$12:$B$2000,0),1)</f>
        <v>0</v>
      </c>
      <c r="D251" s="76">
        <f>INDEX(InputData!D$12:D$2000,MATCH(B251,InputData!$B$12:$B$2000,0),1)</f>
        <v>0</v>
      </c>
      <c r="E251" s="163">
        <f>INDEX(InputData!D$12:D$2000,MATCH($B251,InputData!$B$12:$B$2000,0)+4,1)</f>
        <v>0</v>
      </c>
      <c r="F251" s="163">
        <f>INDEX(InputData!E$12:E$2000,MATCH($B251,InputData!$B$12:$B$2000,0)+4,1)</f>
        <v>0</v>
      </c>
      <c r="G251" s="163">
        <f>INDEX(InputData!F$12:F$2000,MATCH($B251,InputData!$B$12:$B$2000,0)+4,1)</f>
        <v>0</v>
      </c>
      <c r="H251" s="163">
        <f>INDEX(InputData!G$12:G$2000,MATCH($B251,InputData!$B$12:$B$2000,0)+4,1)</f>
        <v>0</v>
      </c>
      <c r="I251" s="163">
        <f>INDEX(InputData!H$12:H$2000,MATCH($B251,InputData!$B$12:$B$2000,0)+4,1)</f>
        <v>0</v>
      </c>
      <c r="J251" s="163">
        <f>INDEX(InputData!I$12:I$2000,MATCH($B251,InputData!$B$12:$B$2000,0)+4,1)</f>
        <v>0</v>
      </c>
      <c r="K251" s="163">
        <f>INDEX(InputData!J$12:J$2000,MATCH($B251,InputData!$B$12:$B$2000,0)+4,1)</f>
        <v>0</v>
      </c>
      <c r="L251" s="163">
        <f>INDEX(InputData!K$12:K$2000,MATCH($B251,InputData!$B$12:$B$2000,0)+4,1)</f>
        <v>0</v>
      </c>
      <c r="M251" s="163">
        <f>INDEX(InputData!L$12:L$2000,MATCH($B251,InputData!$B$12:$B$2000,0)+4,1)</f>
        <v>0</v>
      </c>
      <c r="N251" s="163">
        <f>INDEX(InputData!M$12:M$2000,MATCH($B251,InputData!$B$12:$B$2000,0)+4,1)</f>
        <v>0</v>
      </c>
      <c r="O251" s="165" t="str">
        <f t="shared" si="82"/>
        <v/>
      </c>
      <c r="P251" s="165">
        <f t="shared" si="85"/>
        <v>0</v>
      </c>
    </row>
    <row r="252" spans="2:16" ht="12.75" x14ac:dyDescent="0.2">
      <c r="B252" s="196" t="s">
        <v>235</v>
      </c>
      <c r="C252" s="75">
        <f>INDEX(InputData!G$12:G$2000,MATCH(B252,InputData!$B$12:$B$2000,0),1)</f>
        <v>0</v>
      </c>
      <c r="D252" s="76" t="str">
        <f>INDEX(InputData!D$12:D$2000,MATCH(B252,InputData!$B$12:$B$2000,0),1)</f>
        <v>JASO BC</v>
      </c>
      <c r="E252" s="163">
        <f>INDEX(InputData!D$12:D$2000,MATCH($B252,InputData!$B$12:$B$2000,0)+4,1)</f>
        <v>0</v>
      </c>
      <c r="F252" s="163">
        <f>INDEX(InputData!E$12:E$2000,MATCH($B252,InputData!$B$12:$B$2000,0)+4,1)</f>
        <v>0</v>
      </c>
      <c r="G252" s="163">
        <f>INDEX(InputData!F$12:F$2000,MATCH($B252,InputData!$B$12:$B$2000,0)+4,1)</f>
        <v>0</v>
      </c>
      <c r="H252" s="163">
        <f>INDEX(InputData!G$12:G$2000,MATCH($B252,InputData!$B$12:$B$2000,0)+4,1)</f>
        <v>0</v>
      </c>
      <c r="I252" s="163">
        <f>INDEX(InputData!H$12:H$2000,MATCH($B252,InputData!$B$12:$B$2000,0)+4,1)</f>
        <v>0</v>
      </c>
      <c r="J252" s="163">
        <f>INDEX(InputData!I$12:I$2000,MATCH($B252,InputData!$B$12:$B$2000,0)+4,1)</f>
        <v>0</v>
      </c>
      <c r="K252" s="163">
        <f>INDEX(InputData!J$12:J$2000,MATCH($B252,InputData!$B$12:$B$2000,0)+4,1)</f>
        <v>0</v>
      </c>
      <c r="L252" s="163">
        <f>INDEX(InputData!K$12:K$2000,MATCH($B252,InputData!$B$12:$B$2000,0)+4,1)</f>
        <v>0</v>
      </c>
      <c r="M252" s="163">
        <f>INDEX(InputData!L$12:L$2000,MATCH($B252,InputData!$B$12:$B$2000,0)+4,1)</f>
        <v>0</v>
      </c>
      <c r="N252" s="163">
        <f>INDEX(InputData!M$12:M$2000,MATCH($B252,InputData!$B$12:$B$2000,0)+4,1)</f>
        <v>0</v>
      </c>
      <c r="O252" s="165" t="str">
        <f t="shared" si="82"/>
        <v/>
      </c>
      <c r="P252" s="165">
        <f t="shared" si="85"/>
        <v>0</v>
      </c>
    </row>
    <row r="253" spans="2:16" ht="12.75" x14ac:dyDescent="0.2">
      <c r="B253" s="196" t="s">
        <v>239</v>
      </c>
      <c r="C253" s="75">
        <f>INDEX(InputData!G$12:G$2000,MATCH(B253,InputData!$B$12:$B$2000,0),1)</f>
        <v>0</v>
      </c>
      <c r="D253" s="76">
        <f>INDEX(InputData!D$12:D$2000,MATCH(B253,InputData!$B$12:$B$2000,0),1)</f>
        <v>0</v>
      </c>
      <c r="E253" s="163">
        <f>INDEX(InputData!D$12:D$2000,MATCH($B253,InputData!$B$12:$B$2000,0)+4,1)</f>
        <v>0</v>
      </c>
      <c r="F253" s="163">
        <f>INDEX(InputData!E$12:E$2000,MATCH($B253,InputData!$B$12:$B$2000,0)+4,1)</f>
        <v>0</v>
      </c>
      <c r="G253" s="163">
        <f>INDEX(InputData!F$12:F$2000,MATCH($B253,InputData!$B$12:$B$2000,0)+4,1)</f>
        <v>0</v>
      </c>
      <c r="H253" s="163">
        <f>INDEX(InputData!G$12:G$2000,MATCH($B253,InputData!$B$12:$B$2000,0)+4,1)</f>
        <v>0</v>
      </c>
      <c r="I253" s="163">
        <f>INDEX(InputData!H$12:H$2000,MATCH($B253,InputData!$B$12:$B$2000,0)+4,1)</f>
        <v>0</v>
      </c>
      <c r="J253" s="163">
        <f>INDEX(InputData!I$12:I$2000,MATCH($B253,InputData!$B$12:$B$2000,0)+4,1)</f>
        <v>0</v>
      </c>
      <c r="K253" s="163">
        <f>INDEX(InputData!J$12:J$2000,MATCH($B253,InputData!$B$12:$B$2000,0)+4,1)</f>
        <v>0</v>
      </c>
      <c r="L253" s="163">
        <f>INDEX(InputData!K$12:K$2000,MATCH($B253,InputData!$B$12:$B$2000,0)+4,1)</f>
        <v>0</v>
      </c>
      <c r="M253" s="163">
        <f>INDEX(InputData!L$12:L$2000,MATCH($B253,InputData!$B$12:$B$2000,0)+4,1)</f>
        <v>0</v>
      </c>
      <c r="N253" s="163">
        <f>INDEX(InputData!M$12:M$2000,MATCH($B253,InputData!$B$12:$B$2000,0)+4,1)</f>
        <v>0</v>
      </c>
      <c r="O253" s="165" t="str">
        <f t="shared" si="82"/>
        <v/>
      </c>
      <c r="P253" s="165">
        <f t="shared" si="85"/>
        <v>0</v>
      </c>
    </row>
    <row r="254" spans="2:16" ht="12.75" x14ac:dyDescent="0.2">
      <c r="B254" s="196" t="s">
        <v>320</v>
      </c>
      <c r="C254" s="75">
        <f>INDEX(InputData!G$12:G$2000,MATCH(B254,InputData!$B$12:$B$2000,0),1)</f>
        <v>0</v>
      </c>
      <c r="D254" s="76" t="str">
        <f>INDEX(InputData!D$12:D$2000,MATCH(B254,InputData!$B$12:$B$2000,0),1)</f>
        <v>JASO BC</v>
      </c>
      <c r="E254" s="163">
        <f>INDEX(InputData!D$12:D$2000,MATCH($B254,InputData!$B$12:$B$2000,0)+4,1)</f>
        <v>0</v>
      </c>
      <c r="F254" s="163">
        <f>INDEX(InputData!E$12:E$2000,MATCH($B254,InputData!$B$12:$B$2000,0)+4,1)</f>
        <v>0</v>
      </c>
      <c r="G254" s="163">
        <f>INDEX(InputData!F$12:F$2000,MATCH($B254,InputData!$B$12:$B$2000,0)+4,1)</f>
        <v>0</v>
      </c>
      <c r="H254" s="163">
        <f>INDEX(InputData!G$12:G$2000,MATCH($B254,InputData!$B$12:$B$2000,0)+4,1)</f>
        <v>0</v>
      </c>
      <c r="I254" s="163">
        <f>INDEX(InputData!H$12:H$2000,MATCH($B254,InputData!$B$12:$B$2000,0)+4,1)</f>
        <v>0</v>
      </c>
      <c r="J254" s="163">
        <f>INDEX(InputData!I$12:I$2000,MATCH($B254,InputData!$B$12:$B$2000,0)+4,1)</f>
        <v>0</v>
      </c>
      <c r="K254" s="163">
        <f>INDEX(InputData!J$12:J$2000,MATCH($B254,InputData!$B$12:$B$2000,0)+4,1)</f>
        <v>0</v>
      </c>
      <c r="L254" s="163">
        <f>INDEX(InputData!K$12:K$2000,MATCH($B254,InputData!$B$12:$B$2000,0)+4,1)</f>
        <v>0</v>
      </c>
      <c r="M254" s="163">
        <f>INDEX(InputData!L$12:L$2000,MATCH($B254,InputData!$B$12:$B$2000,0)+4,1)</f>
        <v>0</v>
      </c>
      <c r="N254" s="163">
        <f>INDEX(InputData!M$12:M$2000,MATCH($B254,InputData!$B$12:$B$2000,0)+4,1)</f>
        <v>0</v>
      </c>
      <c r="O254" s="165" t="str">
        <f t="shared" si="82"/>
        <v/>
      </c>
      <c r="P254" s="165">
        <f t="shared" si="85"/>
        <v>0</v>
      </c>
    </row>
    <row r="255" spans="2:16" ht="12.75" x14ac:dyDescent="0.2">
      <c r="B255" s="196" t="s">
        <v>321</v>
      </c>
      <c r="C255" s="75">
        <f>INDEX(InputData!G$12:G$2000,MATCH(B255,InputData!$B$12:$B$2000,0),1)</f>
        <v>0</v>
      </c>
      <c r="D255" s="76">
        <f>INDEX(InputData!D$12:D$2000,MATCH(B255,InputData!$B$12:$B$2000,0),1)</f>
        <v>0</v>
      </c>
      <c r="E255" s="163">
        <f>INDEX(InputData!D$12:D$2000,MATCH($B255,InputData!$B$12:$B$2000,0)+4,1)</f>
        <v>0</v>
      </c>
      <c r="F255" s="163">
        <f>INDEX(InputData!E$12:E$2000,MATCH($B255,InputData!$B$12:$B$2000,0)+4,1)</f>
        <v>0</v>
      </c>
      <c r="G255" s="163">
        <f>INDEX(InputData!F$12:F$2000,MATCH($B255,InputData!$B$12:$B$2000,0)+4,1)</f>
        <v>0</v>
      </c>
      <c r="H255" s="163">
        <f>INDEX(InputData!G$12:G$2000,MATCH($B255,InputData!$B$12:$B$2000,0)+4,1)</f>
        <v>0</v>
      </c>
      <c r="I255" s="163">
        <f>INDEX(InputData!H$12:H$2000,MATCH($B255,InputData!$B$12:$B$2000,0)+4,1)</f>
        <v>0</v>
      </c>
      <c r="J255" s="163">
        <f>INDEX(InputData!I$12:I$2000,MATCH($B255,InputData!$B$12:$B$2000,0)+4,1)</f>
        <v>0</v>
      </c>
      <c r="K255" s="163">
        <f>INDEX(InputData!J$12:J$2000,MATCH($B255,InputData!$B$12:$B$2000,0)+4,1)</f>
        <v>0</v>
      </c>
      <c r="L255" s="163">
        <f>INDEX(InputData!K$12:K$2000,MATCH($B255,InputData!$B$12:$B$2000,0)+4,1)</f>
        <v>0</v>
      </c>
      <c r="M255" s="163">
        <f>INDEX(InputData!L$12:L$2000,MATCH($B255,InputData!$B$12:$B$2000,0)+4,1)</f>
        <v>0</v>
      </c>
      <c r="N255" s="163">
        <f>INDEX(InputData!M$12:M$2000,MATCH($B255,InputData!$B$12:$B$2000,0)+4,1)</f>
        <v>0</v>
      </c>
      <c r="O255" s="165" t="str">
        <f t="shared" si="82"/>
        <v/>
      </c>
      <c r="P255" s="165">
        <f t="shared" si="85"/>
        <v>0</v>
      </c>
    </row>
    <row r="256" spans="2:16" ht="12.75" x14ac:dyDescent="0.2">
      <c r="B256" s="196" t="s">
        <v>322</v>
      </c>
      <c r="C256" s="75">
        <f>INDEX(InputData!G$12:G$2000,MATCH(B256,InputData!$B$12:$B$2000,0),1)</f>
        <v>0</v>
      </c>
      <c r="D256" s="76" t="str">
        <f>INDEX(InputData!D$12:D$2000,MATCH(B256,InputData!$B$12:$B$2000,0),1)</f>
        <v>JASO BC</v>
      </c>
      <c r="E256" s="163">
        <f>INDEX(InputData!D$12:D$2000,MATCH($B256,InputData!$B$12:$B$2000,0)+4,1)</f>
        <v>0</v>
      </c>
      <c r="F256" s="163">
        <f>INDEX(InputData!E$12:E$2000,MATCH($B256,InputData!$B$12:$B$2000,0)+4,1)</f>
        <v>0</v>
      </c>
      <c r="G256" s="163">
        <f>INDEX(InputData!F$12:F$2000,MATCH($B256,InputData!$B$12:$B$2000,0)+4,1)</f>
        <v>0</v>
      </c>
      <c r="H256" s="163">
        <f>INDEX(InputData!G$12:G$2000,MATCH($B256,InputData!$B$12:$B$2000,0)+4,1)</f>
        <v>0</v>
      </c>
      <c r="I256" s="163">
        <f>INDEX(InputData!H$12:H$2000,MATCH($B256,InputData!$B$12:$B$2000,0)+4,1)</f>
        <v>0</v>
      </c>
      <c r="J256" s="163">
        <f>INDEX(InputData!I$12:I$2000,MATCH($B256,InputData!$B$12:$B$2000,0)+4,1)</f>
        <v>0</v>
      </c>
      <c r="K256" s="163">
        <f>INDEX(InputData!J$12:J$2000,MATCH($B256,InputData!$B$12:$B$2000,0)+4,1)</f>
        <v>0</v>
      </c>
      <c r="L256" s="163">
        <f>INDEX(InputData!K$12:K$2000,MATCH($B256,InputData!$B$12:$B$2000,0)+4,1)</f>
        <v>0</v>
      </c>
      <c r="M256" s="163">
        <f>INDEX(InputData!L$12:L$2000,MATCH($B256,InputData!$B$12:$B$2000,0)+4,1)</f>
        <v>0</v>
      </c>
      <c r="N256" s="163">
        <f>INDEX(InputData!M$12:M$2000,MATCH($B256,InputData!$B$12:$B$2000,0)+4,1)</f>
        <v>0</v>
      </c>
      <c r="O256" s="165" t="str">
        <f t="shared" si="82"/>
        <v/>
      </c>
      <c r="P256" s="165">
        <f t="shared" si="85"/>
        <v>0</v>
      </c>
    </row>
    <row r="257" spans="2:18" ht="12.75" x14ac:dyDescent="0.2">
      <c r="B257" s="196" t="s">
        <v>323</v>
      </c>
      <c r="C257" s="75">
        <f>INDEX(InputData!G$12:G$2000,MATCH(B257,InputData!$B$12:$B$2000,0),1)</f>
        <v>0</v>
      </c>
      <c r="D257" s="76">
        <f>INDEX(InputData!D$12:D$2000,MATCH(B257,InputData!$B$12:$B$2000,0),1)</f>
        <v>0</v>
      </c>
      <c r="E257" s="163">
        <f>INDEX(InputData!D$12:D$2000,MATCH($B257,InputData!$B$12:$B$2000,0)+4,1)</f>
        <v>0</v>
      </c>
      <c r="F257" s="163">
        <f>INDEX(InputData!E$12:E$2000,MATCH($B257,InputData!$B$12:$B$2000,0)+4,1)</f>
        <v>0</v>
      </c>
      <c r="G257" s="163">
        <f>INDEX(InputData!F$12:F$2000,MATCH($B257,InputData!$B$12:$B$2000,0)+4,1)</f>
        <v>0</v>
      </c>
      <c r="H257" s="163">
        <f>INDEX(InputData!G$12:G$2000,MATCH($B257,InputData!$B$12:$B$2000,0)+4,1)</f>
        <v>0</v>
      </c>
      <c r="I257" s="163">
        <f>INDEX(InputData!H$12:H$2000,MATCH($B257,InputData!$B$12:$B$2000,0)+4,1)</f>
        <v>0</v>
      </c>
      <c r="J257" s="163">
        <f>INDEX(InputData!I$12:I$2000,MATCH($B257,InputData!$B$12:$B$2000,0)+4,1)</f>
        <v>0</v>
      </c>
      <c r="K257" s="163">
        <f>INDEX(InputData!J$12:J$2000,MATCH($B257,InputData!$B$12:$B$2000,0)+4,1)</f>
        <v>0</v>
      </c>
      <c r="L257" s="163">
        <f>INDEX(InputData!K$12:K$2000,MATCH($B257,InputData!$B$12:$B$2000,0)+4,1)</f>
        <v>0</v>
      </c>
      <c r="M257" s="163">
        <f>INDEX(InputData!L$12:L$2000,MATCH($B257,InputData!$B$12:$B$2000,0)+4,1)</f>
        <v>0</v>
      </c>
      <c r="N257" s="163">
        <f>INDEX(InputData!M$12:M$2000,MATCH($B257,InputData!$B$12:$B$2000,0)+4,1)</f>
        <v>0</v>
      </c>
      <c r="O257" s="165" t="str">
        <f t="shared" si="82"/>
        <v/>
      </c>
      <c r="P257" s="165">
        <f t="shared" si="85"/>
        <v>0</v>
      </c>
    </row>
    <row r="258" spans="2:18" ht="12.75" x14ac:dyDescent="0.2">
      <c r="B258" s="196" t="s">
        <v>324</v>
      </c>
      <c r="C258" s="75">
        <f>INDEX(InputData!G$12:G$2000,MATCH(B258,InputData!$B$12:$B$2000,0),1)</f>
        <v>0</v>
      </c>
      <c r="D258" s="76" t="str">
        <f>INDEX(InputData!D$12:D$2000,MATCH(B258,InputData!$B$12:$B$2000,0),1)</f>
        <v>JASO BC</v>
      </c>
      <c r="E258" s="163">
        <f>INDEX(InputData!D$12:D$2000,MATCH($B258,InputData!$B$12:$B$2000,0)+4,1)</f>
        <v>0</v>
      </c>
      <c r="F258" s="163">
        <f>INDEX(InputData!E$12:E$2000,MATCH($B258,InputData!$B$12:$B$2000,0)+4,1)</f>
        <v>0</v>
      </c>
      <c r="G258" s="163">
        <f>INDEX(InputData!F$12:F$2000,MATCH($B258,InputData!$B$12:$B$2000,0)+4,1)</f>
        <v>0</v>
      </c>
      <c r="H258" s="163">
        <f>INDEX(InputData!G$12:G$2000,MATCH($B258,InputData!$B$12:$B$2000,0)+4,1)</f>
        <v>0</v>
      </c>
      <c r="I258" s="163">
        <f>INDEX(InputData!H$12:H$2000,MATCH($B258,InputData!$B$12:$B$2000,0)+4,1)</f>
        <v>0</v>
      </c>
      <c r="J258" s="163">
        <f>INDEX(InputData!I$12:I$2000,MATCH($B258,InputData!$B$12:$B$2000,0)+4,1)</f>
        <v>0</v>
      </c>
      <c r="K258" s="163">
        <f>INDEX(InputData!J$12:J$2000,MATCH($B258,InputData!$B$12:$B$2000,0)+4,1)</f>
        <v>0</v>
      </c>
      <c r="L258" s="163">
        <f>INDEX(InputData!K$12:K$2000,MATCH($B258,InputData!$B$12:$B$2000,0)+4,1)</f>
        <v>0</v>
      </c>
      <c r="M258" s="163">
        <f>INDEX(InputData!L$12:L$2000,MATCH($B258,InputData!$B$12:$B$2000,0)+4,1)</f>
        <v>0</v>
      </c>
      <c r="N258" s="163">
        <f>INDEX(InputData!M$12:M$2000,MATCH($B258,InputData!$B$12:$B$2000,0)+4,1)</f>
        <v>0</v>
      </c>
      <c r="O258" s="165" t="str">
        <f t="shared" si="82"/>
        <v/>
      </c>
      <c r="P258" s="165">
        <f t="shared" si="85"/>
        <v>0</v>
      </c>
    </row>
    <row r="259" spans="2:18" ht="12.75" x14ac:dyDescent="0.2">
      <c r="B259" s="196" t="s">
        <v>325</v>
      </c>
      <c r="C259" s="75">
        <f>INDEX(InputData!G$12:G$2000,MATCH(B259,InputData!$B$12:$B$2000,0),1)</f>
        <v>0</v>
      </c>
      <c r="D259" s="76">
        <f>INDEX(InputData!D$12:D$2000,MATCH(B259,InputData!$B$12:$B$2000,0),1)</f>
        <v>0</v>
      </c>
      <c r="E259" s="163">
        <f>INDEX(InputData!D$12:D$2000,MATCH($B259,InputData!$B$12:$B$2000,0)+4,1)</f>
        <v>0</v>
      </c>
      <c r="F259" s="163">
        <f>INDEX(InputData!E$12:E$2000,MATCH($B259,InputData!$B$12:$B$2000,0)+4,1)</f>
        <v>0</v>
      </c>
      <c r="G259" s="163">
        <f>INDEX(InputData!F$12:F$2000,MATCH($B259,InputData!$B$12:$B$2000,0)+4,1)</f>
        <v>0</v>
      </c>
      <c r="H259" s="163">
        <f>INDEX(InputData!G$12:G$2000,MATCH($B259,InputData!$B$12:$B$2000,0)+4,1)</f>
        <v>0</v>
      </c>
      <c r="I259" s="163">
        <f>INDEX(InputData!H$12:H$2000,MATCH($B259,InputData!$B$12:$B$2000,0)+4,1)</f>
        <v>0</v>
      </c>
      <c r="J259" s="163">
        <f>INDEX(InputData!I$12:I$2000,MATCH($B259,InputData!$B$12:$B$2000,0)+4,1)</f>
        <v>0</v>
      </c>
      <c r="K259" s="163">
        <f>INDEX(InputData!J$12:J$2000,MATCH($B259,InputData!$B$12:$B$2000,0)+4,1)</f>
        <v>0</v>
      </c>
      <c r="L259" s="163">
        <f>INDEX(InputData!K$12:K$2000,MATCH($B259,InputData!$B$12:$B$2000,0)+4,1)</f>
        <v>0</v>
      </c>
      <c r="M259" s="163">
        <f>INDEX(InputData!L$12:L$2000,MATCH($B259,InputData!$B$12:$B$2000,0)+4,1)</f>
        <v>0</v>
      </c>
      <c r="N259" s="163">
        <f>INDEX(InputData!M$12:M$2000,MATCH($B259,InputData!$B$12:$B$2000,0)+4,1)</f>
        <v>0</v>
      </c>
      <c r="O259" s="165" t="str">
        <f t="shared" si="82"/>
        <v/>
      </c>
      <c r="P259" s="165">
        <f t="shared" si="85"/>
        <v>0</v>
      </c>
    </row>
    <row r="260" spans="2:18" ht="12.75" x14ac:dyDescent="0.2">
      <c r="B260" s="196" t="s">
        <v>326</v>
      </c>
      <c r="C260" s="75">
        <f>INDEX(InputData!G$12:G$2000,MATCH(B260,InputData!$B$12:$B$2000,0),1)</f>
        <v>0</v>
      </c>
      <c r="D260" s="76" t="str">
        <f>INDEX(InputData!D$12:D$2000,MATCH(B260,InputData!$B$12:$B$2000,0),1)</f>
        <v>JASO BC</v>
      </c>
      <c r="E260" s="163">
        <f>INDEX(InputData!D$12:D$2000,MATCH($B260,InputData!$B$12:$B$2000,0)+4,1)</f>
        <v>0</v>
      </c>
      <c r="F260" s="163">
        <f>INDEX(InputData!E$12:E$2000,MATCH($B260,InputData!$B$12:$B$2000,0)+4,1)</f>
        <v>0</v>
      </c>
      <c r="G260" s="163">
        <f>INDEX(InputData!F$12:F$2000,MATCH($B260,InputData!$B$12:$B$2000,0)+4,1)</f>
        <v>0</v>
      </c>
      <c r="H260" s="163">
        <f>INDEX(InputData!G$12:G$2000,MATCH($B260,InputData!$B$12:$B$2000,0)+4,1)</f>
        <v>0</v>
      </c>
      <c r="I260" s="163">
        <f>INDEX(InputData!H$12:H$2000,MATCH($B260,InputData!$B$12:$B$2000,0)+4,1)</f>
        <v>0</v>
      </c>
      <c r="J260" s="163">
        <f>INDEX(InputData!I$12:I$2000,MATCH($B260,InputData!$B$12:$B$2000,0)+4,1)</f>
        <v>0</v>
      </c>
      <c r="K260" s="163">
        <f>INDEX(InputData!J$12:J$2000,MATCH($B260,InputData!$B$12:$B$2000,0)+4,1)</f>
        <v>0</v>
      </c>
      <c r="L260" s="163">
        <f>INDEX(InputData!K$12:K$2000,MATCH($B260,InputData!$B$12:$B$2000,0)+4,1)</f>
        <v>0</v>
      </c>
      <c r="M260" s="163">
        <f>INDEX(InputData!L$12:L$2000,MATCH($B260,InputData!$B$12:$B$2000,0)+4,1)</f>
        <v>0</v>
      </c>
      <c r="N260" s="163">
        <f>INDEX(InputData!M$12:M$2000,MATCH($B260,InputData!$B$12:$B$2000,0)+4,1)</f>
        <v>0</v>
      </c>
      <c r="O260" s="165" t="str">
        <f t="shared" si="82"/>
        <v/>
      </c>
      <c r="P260" s="165">
        <f t="shared" si="85"/>
        <v>0</v>
      </c>
    </row>
    <row r="261" spans="2:18" ht="12.75" x14ac:dyDescent="0.2">
      <c r="B261" s="196" t="s">
        <v>327</v>
      </c>
      <c r="C261" s="75">
        <f>INDEX(InputData!G$12:G$2000,MATCH(B261,InputData!$B$12:$B$2000,0),1)</f>
        <v>0</v>
      </c>
      <c r="D261" s="76">
        <f>INDEX(InputData!D$12:D$2000,MATCH(B261,InputData!$B$12:$B$2000,0),1)</f>
        <v>0</v>
      </c>
      <c r="E261" s="163">
        <f>INDEX(InputData!D$12:D$2000,MATCH($B261,InputData!$B$12:$B$2000,0)+4,1)</f>
        <v>0</v>
      </c>
      <c r="F261" s="163">
        <f>INDEX(InputData!E$12:E$2000,MATCH($B261,InputData!$B$12:$B$2000,0)+4,1)</f>
        <v>0</v>
      </c>
      <c r="G261" s="163">
        <f>INDEX(InputData!F$12:F$2000,MATCH($B261,InputData!$B$12:$B$2000,0)+4,1)</f>
        <v>0</v>
      </c>
      <c r="H261" s="163">
        <f>INDEX(InputData!G$12:G$2000,MATCH($B261,InputData!$B$12:$B$2000,0)+4,1)</f>
        <v>0</v>
      </c>
      <c r="I261" s="163">
        <f>INDEX(InputData!H$12:H$2000,MATCH($B261,InputData!$B$12:$B$2000,0)+4,1)</f>
        <v>0</v>
      </c>
      <c r="J261" s="163">
        <f>INDEX(InputData!I$12:I$2000,MATCH($B261,InputData!$B$12:$B$2000,0)+4,1)</f>
        <v>0</v>
      </c>
      <c r="K261" s="163">
        <f>INDEX(InputData!J$12:J$2000,MATCH($B261,InputData!$B$12:$B$2000,0)+4,1)</f>
        <v>0</v>
      </c>
      <c r="L261" s="163">
        <f>INDEX(InputData!K$12:K$2000,MATCH($B261,InputData!$B$12:$B$2000,0)+4,1)</f>
        <v>0</v>
      </c>
      <c r="M261" s="163">
        <f>INDEX(InputData!L$12:L$2000,MATCH($B261,InputData!$B$12:$B$2000,0)+4,1)</f>
        <v>0</v>
      </c>
      <c r="N261" s="163">
        <f>INDEX(InputData!M$12:M$2000,MATCH($B261,InputData!$B$12:$B$2000,0)+4,1)</f>
        <v>0</v>
      </c>
      <c r="O261" s="165" t="str">
        <f t="shared" si="82"/>
        <v/>
      </c>
      <c r="P261" s="165">
        <f t="shared" ref="P261:P263" si="86">MAX(E261:N261)</f>
        <v>0</v>
      </c>
    </row>
    <row r="262" spans="2:18" ht="12.75" x14ac:dyDescent="0.2">
      <c r="B262" s="196" t="s">
        <v>328</v>
      </c>
      <c r="C262" s="75">
        <f>INDEX(InputData!G$12:G$2000,MATCH(B262,InputData!$B$12:$B$2000,0),1)</f>
        <v>0</v>
      </c>
      <c r="D262" s="76" t="str">
        <f>INDEX(InputData!D$12:D$2000,MATCH(B262,InputData!$B$12:$B$2000,0),1)</f>
        <v>JASO BC</v>
      </c>
      <c r="E262" s="163">
        <f>INDEX(InputData!D$12:D$2000,MATCH($B262,InputData!$B$12:$B$2000,0)+4,1)</f>
        <v>0</v>
      </c>
      <c r="F262" s="163">
        <f>INDEX(InputData!E$12:E$2000,MATCH($B262,InputData!$B$12:$B$2000,0)+4,1)</f>
        <v>0</v>
      </c>
      <c r="G262" s="163">
        <f>INDEX(InputData!F$12:F$2000,MATCH($B262,InputData!$B$12:$B$2000,0)+4,1)</f>
        <v>0</v>
      </c>
      <c r="H262" s="163">
        <f>INDEX(InputData!G$12:G$2000,MATCH($B262,InputData!$B$12:$B$2000,0)+4,1)</f>
        <v>0</v>
      </c>
      <c r="I262" s="163">
        <f>INDEX(InputData!H$12:H$2000,MATCH($B262,InputData!$B$12:$B$2000,0)+4,1)</f>
        <v>0</v>
      </c>
      <c r="J262" s="163">
        <f>INDEX(InputData!I$12:I$2000,MATCH($B262,InputData!$B$12:$B$2000,0)+4,1)</f>
        <v>0</v>
      </c>
      <c r="K262" s="163">
        <f>INDEX(InputData!J$12:J$2000,MATCH($B262,InputData!$B$12:$B$2000,0)+4,1)</f>
        <v>0</v>
      </c>
      <c r="L262" s="163">
        <f>INDEX(InputData!K$12:K$2000,MATCH($B262,InputData!$B$12:$B$2000,0)+4,1)</f>
        <v>0</v>
      </c>
      <c r="M262" s="163">
        <f>INDEX(InputData!L$12:L$2000,MATCH($B262,InputData!$B$12:$B$2000,0)+4,1)</f>
        <v>0</v>
      </c>
      <c r="N262" s="163">
        <f>INDEX(InputData!M$12:M$2000,MATCH($B262,InputData!$B$12:$B$2000,0)+4,1)</f>
        <v>0</v>
      </c>
      <c r="O262" s="165" t="str">
        <f t="shared" si="82"/>
        <v/>
      </c>
      <c r="P262" s="165">
        <f t="shared" si="86"/>
        <v>0</v>
      </c>
    </row>
    <row r="263" spans="2:18" ht="12.75" x14ac:dyDescent="0.2">
      <c r="B263" s="196" t="s">
        <v>329</v>
      </c>
      <c r="C263" s="75">
        <f>INDEX(InputData!G$12:G$2000,MATCH(B263,InputData!$B$12:$B$2000,0),1)</f>
        <v>0</v>
      </c>
      <c r="D263" s="76">
        <f>INDEX(InputData!D$12:D$2000,MATCH(B263,InputData!$B$12:$B$2000,0),1)</f>
        <v>0</v>
      </c>
      <c r="E263" s="163">
        <f>INDEX(InputData!D$12:D$2000,MATCH($B263,InputData!$B$12:$B$2000,0)+4,1)</f>
        <v>0</v>
      </c>
      <c r="F263" s="163">
        <f>INDEX(InputData!E$12:E$2000,MATCH($B263,InputData!$B$12:$B$2000,0)+4,1)</f>
        <v>0</v>
      </c>
      <c r="G263" s="163">
        <f>INDEX(InputData!F$12:F$2000,MATCH($B263,InputData!$B$12:$B$2000,0)+4,1)</f>
        <v>0</v>
      </c>
      <c r="H263" s="163">
        <f>INDEX(InputData!G$12:G$2000,MATCH($B263,InputData!$B$12:$B$2000,0)+4,1)</f>
        <v>0</v>
      </c>
      <c r="I263" s="163">
        <f>INDEX(InputData!H$12:H$2000,MATCH($B263,InputData!$B$12:$B$2000,0)+4,1)</f>
        <v>0</v>
      </c>
      <c r="J263" s="163">
        <f>INDEX(InputData!I$12:I$2000,MATCH($B263,InputData!$B$12:$B$2000,0)+4,1)</f>
        <v>0</v>
      </c>
      <c r="K263" s="163">
        <f>INDEX(InputData!J$12:J$2000,MATCH($B263,InputData!$B$12:$B$2000,0)+4,1)</f>
        <v>0</v>
      </c>
      <c r="L263" s="163">
        <f>INDEX(InputData!K$12:K$2000,MATCH($B263,InputData!$B$12:$B$2000,0)+4,1)</f>
        <v>0</v>
      </c>
      <c r="M263" s="163">
        <f>INDEX(InputData!L$12:L$2000,MATCH($B263,InputData!$B$12:$B$2000,0)+4,1)</f>
        <v>0</v>
      </c>
      <c r="N263" s="163">
        <f>INDEX(InputData!M$12:M$2000,MATCH($B263,InputData!$B$12:$B$2000,0)+4,1)</f>
        <v>0</v>
      </c>
      <c r="O263" s="165" t="str">
        <f t="shared" si="82"/>
        <v/>
      </c>
      <c r="P263" s="165">
        <f t="shared" si="86"/>
        <v>0</v>
      </c>
    </row>
    <row r="266" spans="2:18" ht="12.75" thickBot="1" x14ac:dyDescent="0.2">
      <c r="B266" s="83" t="str">
        <f>IF(InputData!$M$1="English",TitleTable!C$21,TitleTable!B$21)</f>
        <v>Oil temperature</v>
      </c>
      <c r="E266" s="83" t="s">
        <v>452</v>
      </c>
    </row>
    <row r="267" spans="2:18" ht="13.5" thickBot="1" x14ac:dyDescent="0.25">
      <c r="B267" s="197" t="s">
        <v>95</v>
      </c>
      <c r="C267" s="84" t="s">
        <v>25</v>
      </c>
      <c r="D267" s="84" t="s">
        <v>24</v>
      </c>
      <c r="E267" s="85">
        <v>650</v>
      </c>
      <c r="F267" s="86">
        <v>800</v>
      </c>
      <c r="G267" s="86">
        <v>1000</v>
      </c>
      <c r="H267" s="86">
        <v>1200</v>
      </c>
      <c r="I267" s="86">
        <v>1400</v>
      </c>
      <c r="J267" s="86">
        <v>1600</v>
      </c>
      <c r="K267" s="86">
        <v>1800</v>
      </c>
      <c r="L267" s="86">
        <v>2000</v>
      </c>
      <c r="M267" s="86">
        <v>2400</v>
      </c>
      <c r="N267" s="198">
        <v>2800</v>
      </c>
      <c r="O267" s="166" t="s">
        <v>434</v>
      </c>
      <c r="P267" s="166" t="s">
        <v>435</v>
      </c>
      <c r="Q267" s="166" t="s">
        <v>438</v>
      </c>
      <c r="R267" s="166" t="s">
        <v>439</v>
      </c>
    </row>
    <row r="268" spans="2:18" ht="12.75" x14ac:dyDescent="0.2">
      <c r="B268" s="196" t="s">
        <v>436</v>
      </c>
      <c r="C268" s="75">
        <f>INDEX(InputData!G$12:G$2000,MATCH(B268,InputData!$B$12:$B$2000,0),1)</f>
        <v>0</v>
      </c>
      <c r="D268" s="76" t="str">
        <f>INDEX(InputData!D$12:D$2000,MATCH(B268,InputData!$B$12:$B$2000,0),1)</f>
        <v>JASO BC</v>
      </c>
      <c r="E268" s="163">
        <f>INDEX(InputData!D$12:D$2000,MATCH($B268,InputData!$B$12:$B$2000,0)+4,1)</f>
        <v>79.972499999999997</v>
      </c>
      <c r="F268" s="163">
        <f>INDEX(InputData!E$12:E$2000,MATCH($B268,InputData!$B$12:$B$2000,0)+4,1)</f>
        <v>79.947500000000005</v>
      </c>
      <c r="G268" s="163">
        <f>INDEX(InputData!F$12:F$2000,MATCH($B268,InputData!$B$12:$B$2000,0)+4,1)</f>
        <v>79.943999999999988</v>
      </c>
      <c r="H268" s="163">
        <f>INDEX(InputData!G$12:G$2000,MATCH($B268,InputData!$B$12:$B$2000,0)+4,1)</f>
        <v>79.944500000000005</v>
      </c>
      <c r="I268" s="163">
        <f>INDEX(InputData!H$12:H$2000,MATCH($B268,InputData!$B$12:$B$2000,0)+4,1)</f>
        <v>79.962500000000006</v>
      </c>
      <c r="J268" s="163">
        <f>INDEX(InputData!I$12:I$2000,MATCH($B268,InputData!$B$12:$B$2000,0)+4,1)</f>
        <v>79.958500000000001</v>
      </c>
      <c r="K268" s="163">
        <f>INDEX(InputData!J$12:J$2000,MATCH($B268,InputData!$B$12:$B$2000,0)+4,1)</f>
        <v>79.894999999999996</v>
      </c>
      <c r="L268" s="163">
        <f>INDEX(InputData!K$12:K$2000,MATCH($B268,InputData!$B$12:$B$2000,0)+4,1)</f>
        <v>79.936499999999995</v>
      </c>
      <c r="M268" s="163">
        <f>INDEX(InputData!L$12:L$2000,MATCH($B268,InputData!$B$12:$B$2000,0)+4,1)</f>
        <v>79.958500000000001</v>
      </c>
      <c r="N268" s="163">
        <f>INDEX(InputData!M$12:M$2000,MATCH($B268,InputData!$B$12:$B$2000,0)+4,1)</f>
        <v>79.998500000000007</v>
      </c>
      <c r="O268" s="165">
        <f>IF(E268=0,"",MIN(E268:N268))</f>
        <v>79.894999999999996</v>
      </c>
      <c r="P268" s="165">
        <f>MAX(E268:N268)</f>
        <v>79.998500000000007</v>
      </c>
      <c r="Q268" s="199">
        <f>MIN(O268:O327)</f>
        <v>79.894999999999996</v>
      </c>
      <c r="R268" s="199">
        <f>MAX(P268:P327)</f>
        <v>80.038499999999999</v>
      </c>
    </row>
    <row r="269" spans="2:18" ht="12.75" x14ac:dyDescent="0.2">
      <c r="B269" s="196" t="s">
        <v>91</v>
      </c>
      <c r="C269" s="75">
        <f>INDEX(InputData!G$12:G$2000,MATCH(B269,InputData!$B$12:$B$2000,0),1)</f>
        <v>0</v>
      </c>
      <c r="D269" s="76" t="str">
        <f>INDEX(InputData!D$12:D$2000,MATCH(B269,InputData!$B$12:$B$2000,0),1)</f>
        <v>GE108A</v>
      </c>
      <c r="E269" s="163">
        <f>INDEX(InputData!D$12:D$2000,MATCH($B269,InputData!$B$12:$B$2000,0)+4,1)</f>
        <v>80.003</v>
      </c>
      <c r="F269" s="163">
        <f>INDEX(InputData!E$12:E$2000,MATCH($B269,InputData!$B$12:$B$2000,0)+4,1)</f>
        <v>79.992999999999995</v>
      </c>
      <c r="G269" s="163">
        <f>INDEX(InputData!F$12:F$2000,MATCH($B269,InputData!$B$12:$B$2000,0)+4,1)</f>
        <v>79.984999999999999</v>
      </c>
      <c r="H269" s="163">
        <f>INDEX(InputData!G$12:G$2000,MATCH($B269,InputData!$B$12:$B$2000,0)+4,1)</f>
        <v>79.983000000000004</v>
      </c>
      <c r="I269" s="163">
        <f>INDEX(InputData!H$12:H$2000,MATCH($B269,InputData!$B$12:$B$2000,0)+4,1)</f>
        <v>79.98599999999999</v>
      </c>
      <c r="J269" s="163">
        <f>INDEX(InputData!I$12:I$2000,MATCH($B269,InputData!$B$12:$B$2000,0)+4,1)</f>
        <v>79.970500000000001</v>
      </c>
      <c r="K269" s="163">
        <f>INDEX(InputData!J$12:J$2000,MATCH($B269,InputData!$B$12:$B$2000,0)+4,1)</f>
        <v>79.967500000000001</v>
      </c>
      <c r="L269" s="163">
        <f>INDEX(InputData!K$12:K$2000,MATCH($B269,InputData!$B$12:$B$2000,0)+4,1)</f>
        <v>79.98</v>
      </c>
      <c r="M269" s="163">
        <f>INDEX(InputData!L$12:L$2000,MATCH($B269,InputData!$B$12:$B$2000,0)+4,1)</f>
        <v>80</v>
      </c>
      <c r="N269" s="163">
        <f>INDEX(InputData!M$12:M$2000,MATCH($B269,InputData!$B$12:$B$2000,0)+4,1)</f>
        <v>79.977000000000004</v>
      </c>
      <c r="O269" s="165">
        <f t="shared" ref="O269:O327" si="87">IF(E269=0,"",MIN(E269:N269))</f>
        <v>79.967500000000001</v>
      </c>
      <c r="P269" s="165">
        <f t="shared" ref="P269:P327" si="88">MAX(E269:N269)</f>
        <v>80.003</v>
      </c>
    </row>
    <row r="270" spans="2:18" ht="12.75" x14ac:dyDescent="0.2">
      <c r="B270" s="196" t="s">
        <v>87</v>
      </c>
      <c r="C270" s="75">
        <f>INDEX(InputData!G$12:G$2000,MATCH(B270,InputData!$B$12:$B$2000,0),1)</f>
        <v>0</v>
      </c>
      <c r="D270" s="76" t="str">
        <f>INDEX(InputData!D$12:D$2000,MATCH(B270,InputData!$B$12:$B$2000,0),1)</f>
        <v>JASO BC</v>
      </c>
      <c r="E270" s="163">
        <f>INDEX(InputData!D$12:D$2000,MATCH($B270,InputData!$B$12:$B$2000,0)+4,1)</f>
        <v>79.988</v>
      </c>
      <c r="F270" s="163">
        <f>INDEX(InputData!E$12:E$2000,MATCH($B270,InputData!$B$12:$B$2000,0)+4,1)</f>
        <v>79.977499999999992</v>
      </c>
      <c r="G270" s="163">
        <f>INDEX(InputData!F$12:F$2000,MATCH($B270,InputData!$B$12:$B$2000,0)+4,1)</f>
        <v>79.98599999999999</v>
      </c>
      <c r="H270" s="163">
        <f>INDEX(InputData!G$12:G$2000,MATCH($B270,InputData!$B$12:$B$2000,0)+4,1)</f>
        <v>80.038499999999999</v>
      </c>
      <c r="I270" s="163">
        <f>INDEX(InputData!H$12:H$2000,MATCH($B270,InputData!$B$12:$B$2000,0)+4,1)</f>
        <v>79.980999999999995</v>
      </c>
      <c r="J270" s="163">
        <f>INDEX(InputData!I$12:I$2000,MATCH($B270,InputData!$B$12:$B$2000,0)+4,1)</f>
        <v>79.976499999999987</v>
      </c>
      <c r="K270" s="163">
        <f>INDEX(InputData!J$12:J$2000,MATCH($B270,InputData!$B$12:$B$2000,0)+4,1)</f>
        <v>79.978499999999997</v>
      </c>
      <c r="L270" s="163">
        <f>INDEX(InputData!K$12:K$2000,MATCH($B270,InputData!$B$12:$B$2000,0)+4,1)</f>
        <v>79.990499999999997</v>
      </c>
      <c r="M270" s="163">
        <f>INDEX(InputData!L$12:L$2000,MATCH($B270,InputData!$B$12:$B$2000,0)+4,1)</f>
        <v>79.992999999999995</v>
      </c>
      <c r="N270" s="163">
        <f>INDEX(InputData!M$12:M$2000,MATCH($B270,InputData!$B$12:$B$2000,0)+4,1)</f>
        <v>79.995000000000005</v>
      </c>
      <c r="O270" s="165">
        <f t="shared" si="87"/>
        <v>79.976499999999987</v>
      </c>
      <c r="P270" s="165">
        <f t="shared" si="88"/>
        <v>80.038499999999999</v>
      </c>
    </row>
    <row r="271" spans="2:18" ht="12.75" x14ac:dyDescent="0.2">
      <c r="B271" s="196" t="s">
        <v>81</v>
      </c>
      <c r="C271" s="75">
        <f>INDEX(InputData!G$12:G$2000,MATCH(B271,InputData!$B$12:$B$2000,0),1)</f>
        <v>0</v>
      </c>
      <c r="D271" s="76" t="str">
        <f>INDEX(InputData!D$12:D$2000,MATCH(B271,InputData!$B$12:$B$2000,0),1)</f>
        <v>GE116</v>
      </c>
      <c r="E271" s="163">
        <f>INDEX(InputData!D$12:D$2000,MATCH($B271,InputData!$B$12:$B$2000,0)+4,1)</f>
        <v>79.990499999999997</v>
      </c>
      <c r="F271" s="163">
        <f>INDEX(InputData!E$12:E$2000,MATCH($B271,InputData!$B$12:$B$2000,0)+4,1)</f>
        <v>79.984999999999999</v>
      </c>
      <c r="G271" s="163">
        <f>INDEX(InputData!F$12:F$2000,MATCH($B271,InputData!$B$12:$B$2000,0)+4,1)</f>
        <v>79.991</v>
      </c>
      <c r="H271" s="163">
        <f>INDEX(InputData!G$12:G$2000,MATCH($B271,InputData!$B$12:$B$2000,0)+4,1)</f>
        <v>79.978499999999997</v>
      </c>
      <c r="I271" s="163">
        <f>INDEX(InputData!H$12:H$2000,MATCH($B271,InputData!$B$12:$B$2000,0)+4,1)</f>
        <v>79.973500000000001</v>
      </c>
      <c r="J271" s="163">
        <f>INDEX(InputData!I$12:I$2000,MATCH($B271,InputData!$B$12:$B$2000,0)+4,1)</f>
        <v>79.983000000000004</v>
      </c>
      <c r="K271" s="163">
        <f>INDEX(InputData!J$12:J$2000,MATCH($B271,InputData!$B$12:$B$2000,0)+4,1)</f>
        <v>79.959499999999991</v>
      </c>
      <c r="L271" s="163">
        <f>INDEX(InputData!K$12:K$2000,MATCH($B271,InputData!$B$12:$B$2000,0)+4,1)</f>
        <v>79.974999999999994</v>
      </c>
      <c r="M271" s="163">
        <f>INDEX(InputData!L$12:L$2000,MATCH($B271,InputData!$B$12:$B$2000,0)+4,1)</f>
        <v>79.966499999999996</v>
      </c>
      <c r="N271" s="163">
        <f>INDEX(InputData!M$12:M$2000,MATCH($B271,InputData!$B$12:$B$2000,0)+4,1)</f>
        <v>79.974500000000006</v>
      </c>
      <c r="O271" s="165">
        <f t="shared" si="87"/>
        <v>79.959499999999991</v>
      </c>
      <c r="P271" s="165">
        <f t="shared" si="88"/>
        <v>79.991</v>
      </c>
    </row>
    <row r="272" spans="2:18" ht="12.75" x14ac:dyDescent="0.2">
      <c r="B272" s="196" t="s">
        <v>79</v>
      </c>
      <c r="C272" s="75">
        <f>INDEX(InputData!G$12:G$2000,MATCH(B272,InputData!$B$12:$B$2000,0),1)</f>
        <v>0</v>
      </c>
      <c r="D272" s="76" t="str">
        <f>INDEX(InputData!D$12:D$2000,MATCH(B272,InputData!$B$12:$B$2000,0),1)</f>
        <v>JASO BC</v>
      </c>
      <c r="E272" s="163">
        <f>INDEX(InputData!D$12:D$2000,MATCH($B272,InputData!$B$12:$B$2000,0)+4,1)</f>
        <v>0</v>
      </c>
      <c r="F272" s="163">
        <f>INDEX(InputData!E$12:E$2000,MATCH($B272,InputData!$B$12:$B$2000,0)+4,1)</f>
        <v>0</v>
      </c>
      <c r="G272" s="163">
        <f>INDEX(InputData!F$12:F$2000,MATCH($B272,InputData!$B$12:$B$2000,0)+4,1)</f>
        <v>0</v>
      </c>
      <c r="H272" s="163">
        <f>INDEX(InputData!G$12:G$2000,MATCH($B272,InputData!$B$12:$B$2000,0)+4,1)</f>
        <v>0</v>
      </c>
      <c r="I272" s="163">
        <f>INDEX(InputData!H$12:H$2000,MATCH($B272,InputData!$B$12:$B$2000,0)+4,1)</f>
        <v>0</v>
      </c>
      <c r="J272" s="163">
        <f>INDEX(InputData!I$12:I$2000,MATCH($B272,InputData!$B$12:$B$2000,0)+4,1)</f>
        <v>0</v>
      </c>
      <c r="K272" s="163">
        <f>INDEX(InputData!J$12:J$2000,MATCH($B272,InputData!$B$12:$B$2000,0)+4,1)</f>
        <v>0</v>
      </c>
      <c r="L272" s="163">
        <f>INDEX(InputData!K$12:K$2000,MATCH($B272,InputData!$B$12:$B$2000,0)+4,1)</f>
        <v>0</v>
      </c>
      <c r="M272" s="163">
        <f>INDEX(InputData!L$12:L$2000,MATCH($B272,InputData!$B$12:$B$2000,0)+4,1)</f>
        <v>0</v>
      </c>
      <c r="N272" s="163">
        <f>INDEX(InputData!M$12:M$2000,MATCH($B272,InputData!$B$12:$B$2000,0)+4,1)</f>
        <v>0</v>
      </c>
      <c r="O272" s="165" t="str">
        <f t="shared" si="87"/>
        <v/>
      </c>
      <c r="P272" s="165">
        <f t="shared" si="88"/>
        <v>0</v>
      </c>
    </row>
    <row r="273" spans="2:16" ht="12.75" x14ac:dyDescent="0.2">
      <c r="B273" s="196" t="s">
        <v>75</v>
      </c>
      <c r="C273" s="75">
        <f>INDEX(InputData!G$12:G$2000,MATCH(B273,InputData!$B$12:$B$2000,0),1)</f>
        <v>0</v>
      </c>
      <c r="D273" s="76">
        <f>INDEX(InputData!D$12:D$2000,MATCH(B273,InputData!$B$12:$B$2000,0),1)</f>
        <v>0</v>
      </c>
      <c r="E273" s="163">
        <f>INDEX(InputData!D$12:D$2000,MATCH($B273,InputData!$B$12:$B$2000,0)+4,1)</f>
        <v>0</v>
      </c>
      <c r="F273" s="163">
        <f>INDEX(InputData!E$12:E$2000,MATCH($B273,InputData!$B$12:$B$2000,0)+4,1)</f>
        <v>0</v>
      </c>
      <c r="G273" s="163">
        <f>INDEX(InputData!F$12:F$2000,MATCH($B273,InputData!$B$12:$B$2000,0)+4,1)</f>
        <v>0</v>
      </c>
      <c r="H273" s="163">
        <f>INDEX(InputData!G$12:G$2000,MATCH($B273,InputData!$B$12:$B$2000,0)+4,1)</f>
        <v>0</v>
      </c>
      <c r="I273" s="163">
        <f>INDEX(InputData!H$12:H$2000,MATCH($B273,InputData!$B$12:$B$2000,0)+4,1)</f>
        <v>0</v>
      </c>
      <c r="J273" s="163">
        <f>INDEX(InputData!I$12:I$2000,MATCH($B273,InputData!$B$12:$B$2000,0)+4,1)</f>
        <v>0</v>
      </c>
      <c r="K273" s="163">
        <f>INDEX(InputData!J$12:J$2000,MATCH($B273,InputData!$B$12:$B$2000,0)+4,1)</f>
        <v>0</v>
      </c>
      <c r="L273" s="163">
        <f>INDEX(InputData!K$12:K$2000,MATCH($B273,InputData!$B$12:$B$2000,0)+4,1)</f>
        <v>0</v>
      </c>
      <c r="M273" s="163">
        <f>INDEX(InputData!L$12:L$2000,MATCH($B273,InputData!$B$12:$B$2000,0)+4,1)</f>
        <v>0</v>
      </c>
      <c r="N273" s="163">
        <f>INDEX(InputData!M$12:M$2000,MATCH($B273,InputData!$B$12:$B$2000,0)+4,1)</f>
        <v>0</v>
      </c>
      <c r="O273" s="165" t="str">
        <f t="shared" si="87"/>
        <v/>
      </c>
      <c r="P273" s="165">
        <f t="shared" si="88"/>
        <v>0</v>
      </c>
    </row>
    <row r="274" spans="2:16" ht="12.75" x14ac:dyDescent="0.2">
      <c r="B274" s="196" t="s">
        <v>71</v>
      </c>
      <c r="C274" s="75">
        <f>INDEX(InputData!G$12:G$2000,MATCH(B274,InputData!$B$12:$B$2000,0),1)</f>
        <v>0</v>
      </c>
      <c r="D274" s="76" t="str">
        <f>INDEX(InputData!D$12:D$2000,MATCH(B274,InputData!$B$12:$B$2000,0),1)</f>
        <v>JASO BC</v>
      </c>
      <c r="E274" s="163">
        <f>INDEX(InputData!D$12:D$2000,MATCH($B274,InputData!$B$12:$B$2000,0)+4,1)</f>
        <v>0</v>
      </c>
      <c r="F274" s="163">
        <f>INDEX(InputData!E$12:E$2000,MATCH($B274,InputData!$B$12:$B$2000,0)+4,1)</f>
        <v>0</v>
      </c>
      <c r="G274" s="163">
        <f>INDEX(InputData!F$12:F$2000,MATCH($B274,InputData!$B$12:$B$2000,0)+4,1)</f>
        <v>0</v>
      </c>
      <c r="H274" s="163">
        <f>INDEX(InputData!G$12:G$2000,MATCH($B274,InputData!$B$12:$B$2000,0)+4,1)</f>
        <v>0</v>
      </c>
      <c r="I274" s="163">
        <f>INDEX(InputData!H$12:H$2000,MATCH($B274,InputData!$B$12:$B$2000,0)+4,1)</f>
        <v>0</v>
      </c>
      <c r="J274" s="163">
        <f>INDEX(InputData!I$12:I$2000,MATCH($B274,InputData!$B$12:$B$2000,0)+4,1)</f>
        <v>0</v>
      </c>
      <c r="K274" s="163">
        <f>INDEX(InputData!J$12:J$2000,MATCH($B274,InputData!$B$12:$B$2000,0)+4,1)</f>
        <v>0</v>
      </c>
      <c r="L274" s="163">
        <f>INDEX(InputData!K$12:K$2000,MATCH($B274,InputData!$B$12:$B$2000,0)+4,1)</f>
        <v>0</v>
      </c>
      <c r="M274" s="163">
        <f>INDEX(InputData!L$12:L$2000,MATCH($B274,InputData!$B$12:$B$2000,0)+4,1)</f>
        <v>0</v>
      </c>
      <c r="N274" s="163">
        <f>INDEX(InputData!M$12:M$2000,MATCH($B274,InputData!$B$12:$B$2000,0)+4,1)</f>
        <v>0</v>
      </c>
      <c r="O274" s="165" t="str">
        <f t="shared" si="87"/>
        <v/>
      </c>
      <c r="P274" s="165">
        <f t="shared" si="88"/>
        <v>0</v>
      </c>
    </row>
    <row r="275" spans="2:16" ht="12.75" x14ac:dyDescent="0.2">
      <c r="B275" s="196" t="s">
        <v>67</v>
      </c>
      <c r="C275" s="75">
        <f>INDEX(InputData!G$12:G$2000,MATCH(B275,InputData!$B$12:$B$2000,0),1)</f>
        <v>0</v>
      </c>
      <c r="D275" s="76">
        <f>INDEX(InputData!D$12:D$2000,MATCH(B275,InputData!$B$12:$B$2000,0),1)</f>
        <v>0</v>
      </c>
      <c r="E275" s="163">
        <f>INDEX(InputData!D$12:D$2000,MATCH($B275,InputData!$B$12:$B$2000,0)+4,1)</f>
        <v>0</v>
      </c>
      <c r="F275" s="163">
        <f>INDEX(InputData!E$12:E$2000,MATCH($B275,InputData!$B$12:$B$2000,0)+4,1)</f>
        <v>0</v>
      </c>
      <c r="G275" s="163">
        <f>INDEX(InputData!F$12:F$2000,MATCH($B275,InputData!$B$12:$B$2000,0)+4,1)</f>
        <v>0</v>
      </c>
      <c r="H275" s="163">
        <f>INDEX(InputData!G$12:G$2000,MATCH($B275,InputData!$B$12:$B$2000,0)+4,1)</f>
        <v>0</v>
      </c>
      <c r="I275" s="163">
        <f>INDEX(InputData!H$12:H$2000,MATCH($B275,InputData!$B$12:$B$2000,0)+4,1)</f>
        <v>0</v>
      </c>
      <c r="J275" s="163">
        <f>INDEX(InputData!I$12:I$2000,MATCH($B275,InputData!$B$12:$B$2000,0)+4,1)</f>
        <v>0</v>
      </c>
      <c r="K275" s="163">
        <f>INDEX(InputData!J$12:J$2000,MATCH($B275,InputData!$B$12:$B$2000,0)+4,1)</f>
        <v>0</v>
      </c>
      <c r="L275" s="163">
        <f>INDEX(InputData!K$12:K$2000,MATCH($B275,InputData!$B$12:$B$2000,0)+4,1)</f>
        <v>0</v>
      </c>
      <c r="M275" s="163">
        <f>INDEX(InputData!L$12:L$2000,MATCH($B275,InputData!$B$12:$B$2000,0)+4,1)</f>
        <v>0</v>
      </c>
      <c r="N275" s="163">
        <f>INDEX(InputData!M$12:M$2000,MATCH($B275,InputData!$B$12:$B$2000,0)+4,1)</f>
        <v>0</v>
      </c>
      <c r="O275" s="165" t="str">
        <f t="shared" si="87"/>
        <v/>
      </c>
      <c r="P275" s="165">
        <f t="shared" si="88"/>
        <v>0</v>
      </c>
    </row>
    <row r="276" spans="2:16" ht="12.75" x14ac:dyDescent="0.2">
      <c r="B276" s="196" t="s">
        <v>63</v>
      </c>
      <c r="C276" s="75">
        <f>INDEX(InputData!G$12:G$2000,MATCH(B276,InputData!$B$12:$B$2000,0),1)</f>
        <v>0</v>
      </c>
      <c r="D276" s="76" t="str">
        <f>INDEX(InputData!D$12:D$2000,MATCH(B276,InputData!$B$12:$B$2000,0),1)</f>
        <v>JASO BC</v>
      </c>
      <c r="E276" s="163">
        <f>INDEX(InputData!D$12:D$2000,MATCH($B276,InputData!$B$12:$B$2000,0)+4,1)</f>
        <v>0</v>
      </c>
      <c r="F276" s="163">
        <f>INDEX(InputData!E$12:E$2000,MATCH($B276,InputData!$B$12:$B$2000,0)+4,1)</f>
        <v>0</v>
      </c>
      <c r="G276" s="163">
        <f>INDEX(InputData!F$12:F$2000,MATCH($B276,InputData!$B$12:$B$2000,0)+4,1)</f>
        <v>0</v>
      </c>
      <c r="H276" s="163">
        <f>INDEX(InputData!G$12:G$2000,MATCH($B276,InputData!$B$12:$B$2000,0)+4,1)</f>
        <v>0</v>
      </c>
      <c r="I276" s="163">
        <f>INDEX(InputData!H$12:H$2000,MATCH($B276,InputData!$B$12:$B$2000,0)+4,1)</f>
        <v>0</v>
      </c>
      <c r="J276" s="163">
        <f>INDEX(InputData!I$12:I$2000,MATCH($B276,InputData!$B$12:$B$2000,0)+4,1)</f>
        <v>0</v>
      </c>
      <c r="K276" s="163">
        <f>INDEX(InputData!J$12:J$2000,MATCH($B276,InputData!$B$12:$B$2000,0)+4,1)</f>
        <v>0</v>
      </c>
      <c r="L276" s="163">
        <f>INDEX(InputData!K$12:K$2000,MATCH($B276,InputData!$B$12:$B$2000,0)+4,1)</f>
        <v>0</v>
      </c>
      <c r="M276" s="163">
        <f>INDEX(InputData!L$12:L$2000,MATCH($B276,InputData!$B$12:$B$2000,0)+4,1)</f>
        <v>0</v>
      </c>
      <c r="N276" s="163">
        <f>INDEX(InputData!M$12:M$2000,MATCH($B276,InputData!$B$12:$B$2000,0)+4,1)</f>
        <v>0</v>
      </c>
      <c r="O276" s="165" t="str">
        <f t="shared" si="87"/>
        <v/>
      </c>
      <c r="P276" s="165">
        <f t="shared" si="88"/>
        <v>0</v>
      </c>
    </row>
    <row r="277" spans="2:16" ht="12.75" x14ac:dyDescent="0.2">
      <c r="B277" s="196" t="s">
        <v>59</v>
      </c>
      <c r="C277" s="75">
        <f>INDEX(InputData!G$12:G$2000,MATCH(B277,InputData!$B$12:$B$2000,0),1)</f>
        <v>0</v>
      </c>
      <c r="D277" s="76">
        <f>INDEX(InputData!D$12:D$2000,MATCH(B277,InputData!$B$12:$B$2000,0),1)</f>
        <v>0</v>
      </c>
      <c r="E277" s="163">
        <f>INDEX(InputData!D$12:D$2000,MATCH($B277,InputData!$B$12:$B$2000,0)+4,1)</f>
        <v>0</v>
      </c>
      <c r="F277" s="163">
        <f>INDEX(InputData!E$12:E$2000,MATCH($B277,InputData!$B$12:$B$2000,0)+4,1)</f>
        <v>0</v>
      </c>
      <c r="G277" s="163">
        <f>INDEX(InputData!F$12:F$2000,MATCH($B277,InputData!$B$12:$B$2000,0)+4,1)</f>
        <v>0</v>
      </c>
      <c r="H277" s="163">
        <f>INDEX(InputData!G$12:G$2000,MATCH($B277,InputData!$B$12:$B$2000,0)+4,1)</f>
        <v>0</v>
      </c>
      <c r="I277" s="163">
        <f>INDEX(InputData!H$12:H$2000,MATCH($B277,InputData!$B$12:$B$2000,0)+4,1)</f>
        <v>0</v>
      </c>
      <c r="J277" s="163">
        <f>INDEX(InputData!I$12:I$2000,MATCH($B277,InputData!$B$12:$B$2000,0)+4,1)</f>
        <v>0</v>
      </c>
      <c r="K277" s="163">
        <f>INDEX(InputData!J$12:J$2000,MATCH($B277,InputData!$B$12:$B$2000,0)+4,1)</f>
        <v>0</v>
      </c>
      <c r="L277" s="163">
        <f>INDEX(InputData!K$12:K$2000,MATCH($B277,InputData!$B$12:$B$2000,0)+4,1)</f>
        <v>0</v>
      </c>
      <c r="M277" s="163">
        <f>INDEX(InputData!L$12:L$2000,MATCH($B277,InputData!$B$12:$B$2000,0)+4,1)</f>
        <v>0</v>
      </c>
      <c r="N277" s="163">
        <f>INDEX(InputData!M$12:M$2000,MATCH($B277,InputData!$B$12:$B$2000,0)+4,1)</f>
        <v>0</v>
      </c>
      <c r="O277" s="165" t="str">
        <f t="shared" si="87"/>
        <v/>
      </c>
      <c r="P277" s="165">
        <f t="shared" si="88"/>
        <v>0</v>
      </c>
    </row>
    <row r="278" spans="2:16" ht="12.75" x14ac:dyDescent="0.2">
      <c r="B278" s="196" t="s">
        <v>55</v>
      </c>
      <c r="C278" s="75">
        <f>INDEX(InputData!G$12:G$2000,MATCH(B278,InputData!$B$12:$B$2000,0),1)</f>
        <v>0</v>
      </c>
      <c r="D278" s="76" t="str">
        <f>INDEX(InputData!D$12:D$2000,MATCH(B278,InputData!$B$12:$B$2000,0),1)</f>
        <v>JASO BC</v>
      </c>
      <c r="E278" s="163">
        <f>INDEX(InputData!D$12:D$2000,MATCH($B278,InputData!$B$12:$B$2000,0)+4,1)</f>
        <v>0</v>
      </c>
      <c r="F278" s="163">
        <f>INDEX(InputData!E$12:E$2000,MATCH($B278,InputData!$B$12:$B$2000,0)+4,1)</f>
        <v>0</v>
      </c>
      <c r="G278" s="163">
        <f>INDEX(InputData!F$12:F$2000,MATCH($B278,InputData!$B$12:$B$2000,0)+4,1)</f>
        <v>0</v>
      </c>
      <c r="H278" s="163">
        <f>INDEX(InputData!G$12:G$2000,MATCH($B278,InputData!$B$12:$B$2000,0)+4,1)</f>
        <v>0</v>
      </c>
      <c r="I278" s="163">
        <f>INDEX(InputData!H$12:H$2000,MATCH($B278,InputData!$B$12:$B$2000,0)+4,1)</f>
        <v>0</v>
      </c>
      <c r="J278" s="163">
        <f>INDEX(InputData!I$12:I$2000,MATCH($B278,InputData!$B$12:$B$2000,0)+4,1)</f>
        <v>0</v>
      </c>
      <c r="K278" s="163">
        <f>INDEX(InputData!J$12:J$2000,MATCH($B278,InputData!$B$12:$B$2000,0)+4,1)</f>
        <v>0</v>
      </c>
      <c r="L278" s="163">
        <f>INDEX(InputData!K$12:K$2000,MATCH($B278,InputData!$B$12:$B$2000,0)+4,1)</f>
        <v>0</v>
      </c>
      <c r="M278" s="163">
        <f>INDEX(InputData!L$12:L$2000,MATCH($B278,InputData!$B$12:$B$2000,0)+4,1)</f>
        <v>0</v>
      </c>
      <c r="N278" s="163">
        <f>INDEX(InputData!M$12:M$2000,MATCH($B278,InputData!$B$12:$B$2000,0)+4,1)</f>
        <v>0</v>
      </c>
      <c r="O278" s="165" t="str">
        <f t="shared" si="87"/>
        <v/>
      </c>
      <c r="P278" s="165">
        <f t="shared" si="88"/>
        <v>0</v>
      </c>
    </row>
    <row r="279" spans="2:16" ht="12.75" x14ac:dyDescent="0.2">
      <c r="B279" s="196" t="s">
        <v>37</v>
      </c>
      <c r="C279" s="75">
        <f>INDEX(InputData!G$12:G$2000,MATCH(B279,InputData!$B$12:$B$2000,0),1)</f>
        <v>0</v>
      </c>
      <c r="D279" s="76">
        <f>INDEX(InputData!D$12:D$2000,MATCH(B279,InputData!$B$12:$B$2000,0),1)</f>
        <v>0</v>
      </c>
      <c r="E279" s="163">
        <f>INDEX(InputData!D$12:D$2000,MATCH($B279,InputData!$B$12:$B$2000,0)+4,1)</f>
        <v>0</v>
      </c>
      <c r="F279" s="163">
        <f>INDEX(InputData!E$12:E$2000,MATCH($B279,InputData!$B$12:$B$2000,0)+4,1)</f>
        <v>0</v>
      </c>
      <c r="G279" s="163">
        <f>INDEX(InputData!F$12:F$2000,MATCH($B279,InputData!$B$12:$B$2000,0)+4,1)</f>
        <v>0</v>
      </c>
      <c r="H279" s="163">
        <f>INDEX(InputData!G$12:G$2000,MATCH($B279,InputData!$B$12:$B$2000,0)+4,1)</f>
        <v>0</v>
      </c>
      <c r="I279" s="163">
        <f>INDEX(InputData!H$12:H$2000,MATCH($B279,InputData!$B$12:$B$2000,0)+4,1)</f>
        <v>0</v>
      </c>
      <c r="J279" s="163">
        <f>INDEX(InputData!I$12:I$2000,MATCH($B279,InputData!$B$12:$B$2000,0)+4,1)</f>
        <v>0</v>
      </c>
      <c r="K279" s="163">
        <f>INDEX(InputData!J$12:J$2000,MATCH($B279,InputData!$B$12:$B$2000,0)+4,1)</f>
        <v>0</v>
      </c>
      <c r="L279" s="163">
        <f>INDEX(InputData!K$12:K$2000,MATCH($B279,InputData!$B$12:$B$2000,0)+4,1)</f>
        <v>0</v>
      </c>
      <c r="M279" s="163">
        <f>INDEX(InputData!L$12:L$2000,MATCH($B279,InputData!$B$12:$B$2000,0)+4,1)</f>
        <v>0</v>
      </c>
      <c r="N279" s="163">
        <f>INDEX(InputData!M$12:M$2000,MATCH($B279,InputData!$B$12:$B$2000,0)+4,1)</f>
        <v>0</v>
      </c>
      <c r="O279" s="165" t="str">
        <f t="shared" si="87"/>
        <v/>
      </c>
      <c r="P279" s="165">
        <f t="shared" si="88"/>
        <v>0</v>
      </c>
    </row>
    <row r="280" spans="2:16" ht="12.75" x14ac:dyDescent="0.2">
      <c r="B280" s="196" t="s">
        <v>39</v>
      </c>
      <c r="C280" s="75">
        <f>INDEX(InputData!G$12:G$2000,MATCH(B280,InputData!$B$12:$B$2000,0),1)</f>
        <v>0</v>
      </c>
      <c r="D280" s="76" t="str">
        <f>INDEX(InputData!D$12:D$2000,MATCH(B280,InputData!$B$12:$B$2000,0),1)</f>
        <v>JASO BC</v>
      </c>
      <c r="E280" s="163">
        <f>INDEX(InputData!D$12:D$2000,MATCH($B280,InputData!$B$12:$B$2000,0)+4,1)</f>
        <v>0</v>
      </c>
      <c r="F280" s="163">
        <f>INDEX(InputData!E$12:E$2000,MATCH($B280,InputData!$B$12:$B$2000,0)+4,1)</f>
        <v>0</v>
      </c>
      <c r="G280" s="163">
        <f>INDEX(InputData!F$12:F$2000,MATCH($B280,InputData!$B$12:$B$2000,0)+4,1)</f>
        <v>0</v>
      </c>
      <c r="H280" s="163">
        <f>INDEX(InputData!G$12:G$2000,MATCH($B280,InputData!$B$12:$B$2000,0)+4,1)</f>
        <v>0</v>
      </c>
      <c r="I280" s="163">
        <f>INDEX(InputData!H$12:H$2000,MATCH($B280,InputData!$B$12:$B$2000,0)+4,1)</f>
        <v>0</v>
      </c>
      <c r="J280" s="163">
        <f>INDEX(InputData!I$12:I$2000,MATCH($B280,InputData!$B$12:$B$2000,0)+4,1)</f>
        <v>0</v>
      </c>
      <c r="K280" s="163">
        <f>INDEX(InputData!J$12:J$2000,MATCH($B280,InputData!$B$12:$B$2000,0)+4,1)</f>
        <v>0</v>
      </c>
      <c r="L280" s="163">
        <f>INDEX(InputData!K$12:K$2000,MATCH($B280,InputData!$B$12:$B$2000,0)+4,1)</f>
        <v>0</v>
      </c>
      <c r="M280" s="163">
        <f>INDEX(InputData!L$12:L$2000,MATCH($B280,InputData!$B$12:$B$2000,0)+4,1)</f>
        <v>0</v>
      </c>
      <c r="N280" s="163">
        <f>INDEX(InputData!M$12:M$2000,MATCH($B280,InputData!$B$12:$B$2000,0)+4,1)</f>
        <v>0</v>
      </c>
      <c r="O280" s="165" t="str">
        <f t="shared" si="87"/>
        <v/>
      </c>
      <c r="P280" s="165">
        <f t="shared" si="88"/>
        <v>0</v>
      </c>
    </row>
    <row r="281" spans="2:16" ht="12.75" x14ac:dyDescent="0.2">
      <c r="B281" s="196" t="s">
        <v>41</v>
      </c>
      <c r="C281" s="75">
        <f>INDEX(InputData!G$12:G$2000,MATCH(B281,InputData!$B$12:$B$2000,0),1)</f>
        <v>0</v>
      </c>
      <c r="D281" s="76">
        <f>INDEX(InputData!D$12:D$2000,MATCH(B281,InputData!$B$12:$B$2000,0),1)</f>
        <v>0</v>
      </c>
      <c r="E281" s="163">
        <f>INDEX(InputData!D$12:D$2000,MATCH($B281,InputData!$B$12:$B$2000,0)+4,1)</f>
        <v>0</v>
      </c>
      <c r="F281" s="163">
        <f>INDEX(InputData!E$12:E$2000,MATCH($B281,InputData!$B$12:$B$2000,0)+4,1)</f>
        <v>0</v>
      </c>
      <c r="G281" s="163">
        <f>INDEX(InputData!F$12:F$2000,MATCH($B281,InputData!$B$12:$B$2000,0)+4,1)</f>
        <v>0</v>
      </c>
      <c r="H281" s="163">
        <f>INDEX(InputData!G$12:G$2000,MATCH($B281,InputData!$B$12:$B$2000,0)+4,1)</f>
        <v>0</v>
      </c>
      <c r="I281" s="163">
        <f>INDEX(InputData!H$12:H$2000,MATCH($B281,InputData!$B$12:$B$2000,0)+4,1)</f>
        <v>0</v>
      </c>
      <c r="J281" s="163">
        <f>INDEX(InputData!I$12:I$2000,MATCH($B281,InputData!$B$12:$B$2000,0)+4,1)</f>
        <v>0</v>
      </c>
      <c r="K281" s="163">
        <f>INDEX(InputData!J$12:J$2000,MATCH($B281,InputData!$B$12:$B$2000,0)+4,1)</f>
        <v>0</v>
      </c>
      <c r="L281" s="163">
        <f>INDEX(InputData!K$12:K$2000,MATCH($B281,InputData!$B$12:$B$2000,0)+4,1)</f>
        <v>0</v>
      </c>
      <c r="M281" s="163">
        <f>INDEX(InputData!L$12:L$2000,MATCH($B281,InputData!$B$12:$B$2000,0)+4,1)</f>
        <v>0</v>
      </c>
      <c r="N281" s="163">
        <f>INDEX(InputData!M$12:M$2000,MATCH($B281,InputData!$B$12:$B$2000,0)+4,1)</f>
        <v>0</v>
      </c>
      <c r="O281" s="165" t="str">
        <f t="shared" si="87"/>
        <v/>
      </c>
      <c r="P281" s="165">
        <f t="shared" si="88"/>
        <v>0</v>
      </c>
    </row>
    <row r="282" spans="2:16" ht="12.75" x14ac:dyDescent="0.2">
      <c r="B282" s="196" t="s">
        <v>43</v>
      </c>
      <c r="C282" s="75">
        <f>INDEX(InputData!G$12:G$2000,MATCH(B282,InputData!$B$12:$B$2000,0),1)</f>
        <v>0</v>
      </c>
      <c r="D282" s="76" t="str">
        <f>INDEX(InputData!D$12:D$2000,MATCH(B282,InputData!$B$12:$B$2000,0),1)</f>
        <v>JASO BC</v>
      </c>
      <c r="E282" s="163">
        <f>INDEX(InputData!D$12:D$2000,MATCH($B282,InputData!$B$12:$B$2000,0)+4,1)</f>
        <v>0</v>
      </c>
      <c r="F282" s="163">
        <f>INDEX(InputData!E$12:E$2000,MATCH($B282,InputData!$B$12:$B$2000,0)+4,1)</f>
        <v>0</v>
      </c>
      <c r="G282" s="163">
        <f>INDEX(InputData!F$12:F$2000,MATCH($B282,InputData!$B$12:$B$2000,0)+4,1)</f>
        <v>0</v>
      </c>
      <c r="H282" s="163">
        <f>INDEX(InputData!G$12:G$2000,MATCH($B282,InputData!$B$12:$B$2000,0)+4,1)</f>
        <v>0</v>
      </c>
      <c r="I282" s="163">
        <f>INDEX(InputData!H$12:H$2000,MATCH($B282,InputData!$B$12:$B$2000,0)+4,1)</f>
        <v>0</v>
      </c>
      <c r="J282" s="163">
        <f>INDEX(InputData!I$12:I$2000,MATCH($B282,InputData!$B$12:$B$2000,0)+4,1)</f>
        <v>0</v>
      </c>
      <c r="K282" s="163">
        <f>INDEX(InputData!J$12:J$2000,MATCH($B282,InputData!$B$12:$B$2000,0)+4,1)</f>
        <v>0</v>
      </c>
      <c r="L282" s="163">
        <f>INDEX(InputData!K$12:K$2000,MATCH($B282,InputData!$B$12:$B$2000,0)+4,1)</f>
        <v>0</v>
      </c>
      <c r="M282" s="163">
        <f>INDEX(InputData!L$12:L$2000,MATCH($B282,InputData!$B$12:$B$2000,0)+4,1)</f>
        <v>0</v>
      </c>
      <c r="N282" s="163">
        <f>INDEX(InputData!M$12:M$2000,MATCH($B282,InputData!$B$12:$B$2000,0)+4,1)</f>
        <v>0</v>
      </c>
      <c r="O282" s="165" t="str">
        <f t="shared" si="87"/>
        <v/>
      </c>
      <c r="P282" s="165">
        <f t="shared" si="88"/>
        <v>0</v>
      </c>
    </row>
    <row r="283" spans="2:16" ht="12.75" x14ac:dyDescent="0.2">
      <c r="B283" s="196" t="s">
        <v>109</v>
      </c>
      <c r="C283" s="75">
        <f>INDEX(InputData!G$12:G$2000,MATCH(B283,InputData!$B$12:$B$2000,0),1)</f>
        <v>0</v>
      </c>
      <c r="D283" s="76">
        <f>INDEX(InputData!D$12:D$2000,MATCH(B283,InputData!$B$12:$B$2000,0),1)</f>
        <v>0</v>
      </c>
      <c r="E283" s="163">
        <f>INDEX(InputData!D$12:D$2000,MATCH($B283,InputData!$B$12:$B$2000,0)+4,1)</f>
        <v>0</v>
      </c>
      <c r="F283" s="163">
        <f>INDEX(InputData!E$12:E$2000,MATCH($B283,InputData!$B$12:$B$2000,0)+4,1)</f>
        <v>0</v>
      </c>
      <c r="G283" s="163">
        <f>INDEX(InputData!F$12:F$2000,MATCH($B283,InputData!$B$12:$B$2000,0)+4,1)</f>
        <v>0</v>
      </c>
      <c r="H283" s="163">
        <f>INDEX(InputData!G$12:G$2000,MATCH($B283,InputData!$B$12:$B$2000,0)+4,1)</f>
        <v>0</v>
      </c>
      <c r="I283" s="163">
        <f>INDEX(InputData!H$12:H$2000,MATCH($B283,InputData!$B$12:$B$2000,0)+4,1)</f>
        <v>0</v>
      </c>
      <c r="J283" s="163">
        <f>INDEX(InputData!I$12:I$2000,MATCH($B283,InputData!$B$12:$B$2000,0)+4,1)</f>
        <v>0</v>
      </c>
      <c r="K283" s="163">
        <f>INDEX(InputData!J$12:J$2000,MATCH($B283,InputData!$B$12:$B$2000,0)+4,1)</f>
        <v>0</v>
      </c>
      <c r="L283" s="163">
        <f>INDEX(InputData!K$12:K$2000,MATCH($B283,InputData!$B$12:$B$2000,0)+4,1)</f>
        <v>0</v>
      </c>
      <c r="M283" s="163">
        <f>INDEX(InputData!L$12:L$2000,MATCH($B283,InputData!$B$12:$B$2000,0)+4,1)</f>
        <v>0</v>
      </c>
      <c r="N283" s="163">
        <f>INDEX(InputData!M$12:M$2000,MATCH($B283,InputData!$B$12:$B$2000,0)+4,1)</f>
        <v>0</v>
      </c>
      <c r="O283" s="165" t="str">
        <f t="shared" si="87"/>
        <v/>
      </c>
      <c r="P283" s="165">
        <f t="shared" si="88"/>
        <v>0</v>
      </c>
    </row>
    <row r="284" spans="2:16" ht="12.75" x14ac:dyDescent="0.2">
      <c r="B284" s="196" t="s">
        <v>113</v>
      </c>
      <c r="C284" s="75">
        <f>INDEX(InputData!G$12:G$2000,MATCH(B284,InputData!$B$12:$B$2000,0),1)</f>
        <v>0</v>
      </c>
      <c r="D284" s="76" t="str">
        <f>INDEX(InputData!D$12:D$2000,MATCH(B284,InputData!$B$12:$B$2000,0),1)</f>
        <v>JASO BC</v>
      </c>
      <c r="E284" s="163">
        <f>INDEX(InputData!D$12:D$2000,MATCH($B284,InputData!$B$12:$B$2000,0)+4,1)</f>
        <v>0</v>
      </c>
      <c r="F284" s="163">
        <f>INDEX(InputData!E$12:E$2000,MATCH($B284,InputData!$B$12:$B$2000,0)+4,1)</f>
        <v>0</v>
      </c>
      <c r="G284" s="163">
        <f>INDEX(InputData!F$12:F$2000,MATCH($B284,InputData!$B$12:$B$2000,0)+4,1)</f>
        <v>0</v>
      </c>
      <c r="H284" s="163">
        <f>INDEX(InputData!G$12:G$2000,MATCH($B284,InputData!$B$12:$B$2000,0)+4,1)</f>
        <v>0</v>
      </c>
      <c r="I284" s="163">
        <f>INDEX(InputData!H$12:H$2000,MATCH($B284,InputData!$B$12:$B$2000,0)+4,1)</f>
        <v>0</v>
      </c>
      <c r="J284" s="163">
        <f>INDEX(InputData!I$12:I$2000,MATCH($B284,InputData!$B$12:$B$2000,0)+4,1)</f>
        <v>0</v>
      </c>
      <c r="K284" s="163">
        <f>INDEX(InputData!J$12:J$2000,MATCH($B284,InputData!$B$12:$B$2000,0)+4,1)</f>
        <v>0</v>
      </c>
      <c r="L284" s="163">
        <f>INDEX(InputData!K$12:K$2000,MATCH($B284,InputData!$B$12:$B$2000,0)+4,1)</f>
        <v>0</v>
      </c>
      <c r="M284" s="163">
        <f>INDEX(InputData!L$12:L$2000,MATCH($B284,InputData!$B$12:$B$2000,0)+4,1)</f>
        <v>0</v>
      </c>
      <c r="N284" s="163">
        <f>INDEX(InputData!M$12:M$2000,MATCH($B284,InputData!$B$12:$B$2000,0)+4,1)</f>
        <v>0</v>
      </c>
      <c r="O284" s="165" t="str">
        <f t="shared" si="87"/>
        <v/>
      </c>
      <c r="P284" s="165">
        <f t="shared" si="88"/>
        <v>0</v>
      </c>
    </row>
    <row r="285" spans="2:16" ht="12.75" x14ac:dyDescent="0.2">
      <c r="B285" s="196" t="s">
        <v>117</v>
      </c>
      <c r="C285" s="75">
        <f>INDEX(InputData!G$12:G$2000,MATCH(B285,InputData!$B$12:$B$2000,0),1)</f>
        <v>0</v>
      </c>
      <c r="D285" s="76">
        <f>INDEX(InputData!D$12:D$2000,MATCH(B285,InputData!$B$12:$B$2000,0),1)</f>
        <v>0</v>
      </c>
      <c r="E285" s="163">
        <f>INDEX(InputData!D$12:D$2000,MATCH($B285,InputData!$B$12:$B$2000,0)+4,1)</f>
        <v>0</v>
      </c>
      <c r="F285" s="163">
        <f>INDEX(InputData!E$12:E$2000,MATCH($B285,InputData!$B$12:$B$2000,0)+4,1)</f>
        <v>0</v>
      </c>
      <c r="G285" s="163">
        <f>INDEX(InputData!F$12:F$2000,MATCH($B285,InputData!$B$12:$B$2000,0)+4,1)</f>
        <v>0</v>
      </c>
      <c r="H285" s="163">
        <f>INDEX(InputData!G$12:G$2000,MATCH($B285,InputData!$B$12:$B$2000,0)+4,1)</f>
        <v>0</v>
      </c>
      <c r="I285" s="163">
        <f>INDEX(InputData!H$12:H$2000,MATCH($B285,InputData!$B$12:$B$2000,0)+4,1)</f>
        <v>0</v>
      </c>
      <c r="J285" s="163">
        <f>INDEX(InputData!I$12:I$2000,MATCH($B285,InputData!$B$12:$B$2000,0)+4,1)</f>
        <v>0</v>
      </c>
      <c r="K285" s="163">
        <f>INDEX(InputData!J$12:J$2000,MATCH($B285,InputData!$B$12:$B$2000,0)+4,1)</f>
        <v>0</v>
      </c>
      <c r="L285" s="163">
        <f>INDEX(InputData!K$12:K$2000,MATCH($B285,InputData!$B$12:$B$2000,0)+4,1)</f>
        <v>0</v>
      </c>
      <c r="M285" s="163">
        <f>INDEX(InputData!L$12:L$2000,MATCH($B285,InputData!$B$12:$B$2000,0)+4,1)</f>
        <v>0</v>
      </c>
      <c r="N285" s="163">
        <f>INDEX(InputData!M$12:M$2000,MATCH($B285,InputData!$B$12:$B$2000,0)+4,1)</f>
        <v>0</v>
      </c>
      <c r="O285" s="165" t="str">
        <f t="shared" si="87"/>
        <v/>
      </c>
      <c r="P285" s="165">
        <f t="shared" si="88"/>
        <v>0</v>
      </c>
    </row>
    <row r="286" spans="2:16" ht="12.75" x14ac:dyDescent="0.2">
      <c r="B286" s="196" t="s">
        <v>121</v>
      </c>
      <c r="C286" s="75">
        <f>INDEX(InputData!G$12:G$2000,MATCH(B286,InputData!$B$12:$B$2000,0),1)</f>
        <v>0</v>
      </c>
      <c r="D286" s="76" t="str">
        <f>INDEX(InputData!D$12:D$2000,MATCH(B286,InputData!$B$12:$B$2000,0),1)</f>
        <v>JASO BC</v>
      </c>
      <c r="E286" s="163">
        <f>INDEX(InputData!D$12:D$2000,MATCH($B286,InputData!$B$12:$B$2000,0)+4,1)</f>
        <v>0</v>
      </c>
      <c r="F286" s="163">
        <f>INDEX(InputData!E$12:E$2000,MATCH($B286,InputData!$B$12:$B$2000,0)+4,1)</f>
        <v>0</v>
      </c>
      <c r="G286" s="163">
        <f>INDEX(InputData!F$12:F$2000,MATCH($B286,InputData!$B$12:$B$2000,0)+4,1)</f>
        <v>0</v>
      </c>
      <c r="H286" s="163">
        <f>INDEX(InputData!G$12:G$2000,MATCH($B286,InputData!$B$12:$B$2000,0)+4,1)</f>
        <v>0</v>
      </c>
      <c r="I286" s="163">
        <f>INDEX(InputData!H$12:H$2000,MATCH($B286,InputData!$B$12:$B$2000,0)+4,1)</f>
        <v>0</v>
      </c>
      <c r="J286" s="163">
        <f>INDEX(InputData!I$12:I$2000,MATCH($B286,InputData!$B$12:$B$2000,0)+4,1)</f>
        <v>0</v>
      </c>
      <c r="K286" s="163">
        <f>INDEX(InputData!J$12:J$2000,MATCH($B286,InputData!$B$12:$B$2000,0)+4,1)</f>
        <v>0</v>
      </c>
      <c r="L286" s="163">
        <f>INDEX(InputData!K$12:K$2000,MATCH($B286,InputData!$B$12:$B$2000,0)+4,1)</f>
        <v>0</v>
      </c>
      <c r="M286" s="163">
        <f>INDEX(InputData!L$12:L$2000,MATCH($B286,InputData!$B$12:$B$2000,0)+4,1)</f>
        <v>0</v>
      </c>
      <c r="N286" s="163">
        <f>INDEX(InputData!M$12:M$2000,MATCH($B286,InputData!$B$12:$B$2000,0)+4,1)</f>
        <v>0</v>
      </c>
      <c r="O286" s="165" t="str">
        <f t="shared" si="87"/>
        <v/>
      </c>
      <c r="P286" s="165">
        <f t="shared" si="88"/>
        <v>0</v>
      </c>
    </row>
    <row r="287" spans="2:16" ht="12.75" x14ac:dyDescent="0.2">
      <c r="B287" s="196" t="s">
        <v>125</v>
      </c>
      <c r="C287" s="75">
        <f>INDEX(InputData!G$12:G$2000,MATCH(B287,InputData!$B$12:$B$2000,0),1)</f>
        <v>0</v>
      </c>
      <c r="D287" s="76">
        <f>INDEX(InputData!D$12:D$2000,MATCH(B287,InputData!$B$12:$B$2000,0),1)</f>
        <v>0</v>
      </c>
      <c r="E287" s="163">
        <f>INDEX(InputData!D$12:D$2000,MATCH($B287,InputData!$B$12:$B$2000,0)+4,1)</f>
        <v>0</v>
      </c>
      <c r="F287" s="163">
        <f>INDEX(InputData!E$12:E$2000,MATCH($B287,InputData!$B$12:$B$2000,0)+4,1)</f>
        <v>0</v>
      </c>
      <c r="G287" s="163">
        <f>INDEX(InputData!F$12:F$2000,MATCH($B287,InputData!$B$12:$B$2000,0)+4,1)</f>
        <v>0</v>
      </c>
      <c r="H287" s="163">
        <f>INDEX(InputData!G$12:G$2000,MATCH($B287,InputData!$B$12:$B$2000,0)+4,1)</f>
        <v>0</v>
      </c>
      <c r="I287" s="163">
        <f>INDEX(InputData!H$12:H$2000,MATCH($B287,InputData!$B$12:$B$2000,0)+4,1)</f>
        <v>0</v>
      </c>
      <c r="J287" s="163">
        <f>INDEX(InputData!I$12:I$2000,MATCH($B287,InputData!$B$12:$B$2000,0)+4,1)</f>
        <v>0</v>
      </c>
      <c r="K287" s="163">
        <f>INDEX(InputData!J$12:J$2000,MATCH($B287,InputData!$B$12:$B$2000,0)+4,1)</f>
        <v>0</v>
      </c>
      <c r="L287" s="163">
        <f>INDEX(InputData!K$12:K$2000,MATCH($B287,InputData!$B$12:$B$2000,0)+4,1)</f>
        <v>0</v>
      </c>
      <c r="M287" s="163">
        <f>INDEX(InputData!L$12:L$2000,MATCH($B287,InputData!$B$12:$B$2000,0)+4,1)</f>
        <v>0</v>
      </c>
      <c r="N287" s="163">
        <f>INDEX(InputData!M$12:M$2000,MATCH($B287,InputData!$B$12:$B$2000,0)+4,1)</f>
        <v>0</v>
      </c>
      <c r="O287" s="165" t="str">
        <f t="shared" si="87"/>
        <v/>
      </c>
      <c r="P287" s="165">
        <f t="shared" si="88"/>
        <v>0</v>
      </c>
    </row>
    <row r="288" spans="2:16" ht="12.75" x14ac:dyDescent="0.2">
      <c r="B288" s="196" t="s">
        <v>129</v>
      </c>
      <c r="C288" s="75">
        <f>INDEX(InputData!G$12:G$2000,MATCH(B288,InputData!$B$12:$B$2000,0),1)</f>
        <v>0</v>
      </c>
      <c r="D288" s="76" t="str">
        <f>INDEX(InputData!D$12:D$2000,MATCH(B288,InputData!$B$12:$B$2000,0),1)</f>
        <v>JASO BC</v>
      </c>
      <c r="E288" s="163">
        <f>INDEX(InputData!D$12:D$2000,MATCH($B288,InputData!$B$12:$B$2000,0)+4,1)</f>
        <v>0</v>
      </c>
      <c r="F288" s="163">
        <f>INDEX(InputData!E$12:E$2000,MATCH($B288,InputData!$B$12:$B$2000,0)+4,1)</f>
        <v>0</v>
      </c>
      <c r="G288" s="163">
        <f>INDEX(InputData!F$12:F$2000,MATCH($B288,InputData!$B$12:$B$2000,0)+4,1)</f>
        <v>0</v>
      </c>
      <c r="H288" s="163">
        <f>INDEX(InputData!G$12:G$2000,MATCH($B288,InputData!$B$12:$B$2000,0)+4,1)</f>
        <v>0</v>
      </c>
      <c r="I288" s="163">
        <f>INDEX(InputData!H$12:H$2000,MATCH($B288,InputData!$B$12:$B$2000,0)+4,1)</f>
        <v>0</v>
      </c>
      <c r="J288" s="163">
        <f>INDEX(InputData!I$12:I$2000,MATCH($B288,InputData!$B$12:$B$2000,0)+4,1)</f>
        <v>0</v>
      </c>
      <c r="K288" s="163">
        <f>INDEX(InputData!J$12:J$2000,MATCH($B288,InputData!$B$12:$B$2000,0)+4,1)</f>
        <v>0</v>
      </c>
      <c r="L288" s="163">
        <f>INDEX(InputData!K$12:K$2000,MATCH($B288,InputData!$B$12:$B$2000,0)+4,1)</f>
        <v>0</v>
      </c>
      <c r="M288" s="163">
        <f>INDEX(InputData!L$12:L$2000,MATCH($B288,InputData!$B$12:$B$2000,0)+4,1)</f>
        <v>0</v>
      </c>
      <c r="N288" s="163">
        <f>INDEX(InputData!M$12:M$2000,MATCH($B288,InputData!$B$12:$B$2000,0)+4,1)</f>
        <v>0</v>
      </c>
      <c r="O288" s="165" t="str">
        <f t="shared" si="87"/>
        <v/>
      </c>
      <c r="P288" s="165">
        <f t="shared" si="88"/>
        <v>0</v>
      </c>
    </row>
    <row r="289" spans="2:16" ht="12.75" x14ac:dyDescent="0.2">
      <c r="B289" s="196" t="s">
        <v>133</v>
      </c>
      <c r="C289" s="75">
        <f>INDEX(InputData!G$12:G$2000,MATCH(B289,InputData!$B$12:$B$2000,0),1)</f>
        <v>0</v>
      </c>
      <c r="D289" s="76">
        <f>INDEX(InputData!D$12:D$2000,MATCH(B289,InputData!$B$12:$B$2000,0),1)</f>
        <v>0</v>
      </c>
      <c r="E289" s="163">
        <f>INDEX(InputData!D$12:D$2000,MATCH($B289,InputData!$B$12:$B$2000,0)+4,1)</f>
        <v>0</v>
      </c>
      <c r="F289" s="163">
        <f>INDEX(InputData!E$12:E$2000,MATCH($B289,InputData!$B$12:$B$2000,0)+4,1)</f>
        <v>0</v>
      </c>
      <c r="G289" s="163">
        <f>INDEX(InputData!F$12:F$2000,MATCH($B289,InputData!$B$12:$B$2000,0)+4,1)</f>
        <v>0</v>
      </c>
      <c r="H289" s="163">
        <f>INDEX(InputData!G$12:G$2000,MATCH($B289,InputData!$B$12:$B$2000,0)+4,1)</f>
        <v>0</v>
      </c>
      <c r="I289" s="163">
        <f>INDEX(InputData!H$12:H$2000,MATCH($B289,InputData!$B$12:$B$2000,0)+4,1)</f>
        <v>0</v>
      </c>
      <c r="J289" s="163">
        <f>INDEX(InputData!I$12:I$2000,MATCH($B289,InputData!$B$12:$B$2000,0)+4,1)</f>
        <v>0</v>
      </c>
      <c r="K289" s="163">
        <f>INDEX(InputData!J$12:J$2000,MATCH($B289,InputData!$B$12:$B$2000,0)+4,1)</f>
        <v>0</v>
      </c>
      <c r="L289" s="163">
        <f>INDEX(InputData!K$12:K$2000,MATCH($B289,InputData!$B$12:$B$2000,0)+4,1)</f>
        <v>0</v>
      </c>
      <c r="M289" s="163">
        <f>INDEX(InputData!L$12:L$2000,MATCH($B289,InputData!$B$12:$B$2000,0)+4,1)</f>
        <v>0</v>
      </c>
      <c r="N289" s="163">
        <f>INDEX(InputData!M$12:M$2000,MATCH($B289,InputData!$B$12:$B$2000,0)+4,1)</f>
        <v>0</v>
      </c>
      <c r="O289" s="165" t="str">
        <f t="shared" si="87"/>
        <v/>
      </c>
      <c r="P289" s="165">
        <f t="shared" si="88"/>
        <v>0</v>
      </c>
    </row>
    <row r="290" spans="2:16" ht="12.75" x14ac:dyDescent="0.2">
      <c r="B290" s="196" t="s">
        <v>137</v>
      </c>
      <c r="C290" s="75">
        <f>INDEX(InputData!G$12:G$2000,MATCH(B290,InputData!$B$12:$B$2000,0),1)</f>
        <v>0</v>
      </c>
      <c r="D290" s="76" t="str">
        <f>INDEX(InputData!D$12:D$2000,MATCH(B290,InputData!$B$12:$B$2000,0),1)</f>
        <v>JASO BC</v>
      </c>
      <c r="E290" s="163">
        <f>INDEX(InputData!D$12:D$2000,MATCH($B290,InputData!$B$12:$B$2000,0)+4,1)</f>
        <v>0</v>
      </c>
      <c r="F290" s="163">
        <f>INDEX(InputData!E$12:E$2000,MATCH($B290,InputData!$B$12:$B$2000,0)+4,1)</f>
        <v>0</v>
      </c>
      <c r="G290" s="163">
        <f>INDEX(InputData!F$12:F$2000,MATCH($B290,InputData!$B$12:$B$2000,0)+4,1)</f>
        <v>0</v>
      </c>
      <c r="H290" s="163">
        <f>INDEX(InputData!G$12:G$2000,MATCH($B290,InputData!$B$12:$B$2000,0)+4,1)</f>
        <v>0</v>
      </c>
      <c r="I290" s="163">
        <f>INDEX(InputData!H$12:H$2000,MATCH($B290,InputData!$B$12:$B$2000,0)+4,1)</f>
        <v>0</v>
      </c>
      <c r="J290" s="163">
        <f>INDEX(InputData!I$12:I$2000,MATCH($B290,InputData!$B$12:$B$2000,0)+4,1)</f>
        <v>0</v>
      </c>
      <c r="K290" s="163">
        <f>INDEX(InputData!J$12:J$2000,MATCH($B290,InputData!$B$12:$B$2000,0)+4,1)</f>
        <v>0</v>
      </c>
      <c r="L290" s="163">
        <f>INDEX(InputData!K$12:K$2000,MATCH($B290,InputData!$B$12:$B$2000,0)+4,1)</f>
        <v>0</v>
      </c>
      <c r="M290" s="163">
        <f>INDEX(InputData!L$12:L$2000,MATCH($B290,InputData!$B$12:$B$2000,0)+4,1)</f>
        <v>0</v>
      </c>
      <c r="N290" s="163">
        <f>INDEX(InputData!M$12:M$2000,MATCH($B290,InputData!$B$12:$B$2000,0)+4,1)</f>
        <v>0</v>
      </c>
      <c r="O290" s="165" t="str">
        <f t="shared" si="87"/>
        <v/>
      </c>
      <c r="P290" s="165">
        <f t="shared" si="88"/>
        <v>0</v>
      </c>
    </row>
    <row r="291" spans="2:16" ht="12.75" x14ac:dyDescent="0.2">
      <c r="B291" s="196" t="s">
        <v>141</v>
      </c>
      <c r="C291" s="75">
        <f>INDEX(InputData!G$12:G$2000,MATCH(B291,InputData!$B$12:$B$2000,0),1)</f>
        <v>0</v>
      </c>
      <c r="D291" s="76">
        <f>INDEX(InputData!D$12:D$2000,MATCH(B291,InputData!$B$12:$B$2000,0),1)</f>
        <v>0</v>
      </c>
      <c r="E291" s="163">
        <f>INDEX(InputData!D$12:D$2000,MATCH($B291,InputData!$B$12:$B$2000,0)+4,1)</f>
        <v>0</v>
      </c>
      <c r="F291" s="163">
        <f>INDEX(InputData!E$12:E$2000,MATCH($B291,InputData!$B$12:$B$2000,0)+4,1)</f>
        <v>0</v>
      </c>
      <c r="G291" s="163">
        <f>INDEX(InputData!F$12:F$2000,MATCH($B291,InputData!$B$12:$B$2000,0)+4,1)</f>
        <v>0</v>
      </c>
      <c r="H291" s="163">
        <f>INDEX(InputData!G$12:G$2000,MATCH($B291,InputData!$B$12:$B$2000,0)+4,1)</f>
        <v>0</v>
      </c>
      <c r="I291" s="163">
        <f>INDEX(InputData!H$12:H$2000,MATCH($B291,InputData!$B$12:$B$2000,0)+4,1)</f>
        <v>0</v>
      </c>
      <c r="J291" s="163">
        <f>INDEX(InputData!I$12:I$2000,MATCH($B291,InputData!$B$12:$B$2000,0)+4,1)</f>
        <v>0</v>
      </c>
      <c r="K291" s="163">
        <f>INDEX(InputData!J$12:J$2000,MATCH($B291,InputData!$B$12:$B$2000,0)+4,1)</f>
        <v>0</v>
      </c>
      <c r="L291" s="163">
        <f>INDEX(InputData!K$12:K$2000,MATCH($B291,InputData!$B$12:$B$2000,0)+4,1)</f>
        <v>0</v>
      </c>
      <c r="M291" s="163">
        <f>INDEX(InputData!L$12:L$2000,MATCH($B291,InputData!$B$12:$B$2000,0)+4,1)</f>
        <v>0</v>
      </c>
      <c r="N291" s="163">
        <f>INDEX(InputData!M$12:M$2000,MATCH($B291,InputData!$B$12:$B$2000,0)+4,1)</f>
        <v>0</v>
      </c>
      <c r="O291" s="165" t="str">
        <f t="shared" si="87"/>
        <v/>
      </c>
      <c r="P291" s="165">
        <f t="shared" si="88"/>
        <v>0</v>
      </c>
    </row>
    <row r="292" spans="2:16" ht="12.75" x14ac:dyDescent="0.2">
      <c r="B292" s="196" t="s">
        <v>145</v>
      </c>
      <c r="C292" s="75">
        <f>INDEX(InputData!G$12:G$2000,MATCH(B292,InputData!$B$12:$B$2000,0),1)</f>
        <v>0</v>
      </c>
      <c r="D292" s="76" t="str">
        <f>INDEX(InputData!D$12:D$2000,MATCH(B292,InputData!$B$12:$B$2000,0),1)</f>
        <v>JASO BC</v>
      </c>
      <c r="E292" s="163">
        <f>INDEX(InputData!D$12:D$2000,MATCH($B292,InputData!$B$12:$B$2000,0)+4,1)</f>
        <v>0</v>
      </c>
      <c r="F292" s="163">
        <f>INDEX(InputData!E$12:E$2000,MATCH($B292,InputData!$B$12:$B$2000,0)+4,1)</f>
        <v>0</v>
      </c>
      <c r="G292" s="163">
        <f>INDEX(InputData!F$12:F$2000,MATCH($B292,InputData!$B$12:$B$2000,0)+4,1)</f>
        <v>0</v>
      </c>
      <c r="H292" s="163">
        <f>INDEX(InputData!G$12:G$2000,MATCH($B292,InputData!$B$12:$B$2000,0)+4,1)</f>
        <v>0</v>
      </c>
      <c r="I292" s="163">
        <f>INDEX(InputData!H$12:H$2000,MATCH($B292,InputData!$B$12:$B$2000,0)+4,1)</f>
        <v>0</v>
      </c>
      <c r="J292" s="163">
        <f>INDEX(InputData!I$12:I$2000,MATCH($B292,InputData!$B$12:$B$2000,0)+4,1)</f>
        <v>0</v>
      </c>
      <c r="K292" s="163">
        <f>INDEX(InputData!J$12:J$2000,MATCH($B292,InputData!$B$12:$B$2000,0)+4,1)</f>
        <v>0</v>
      </c>
      <c r="L292" s="163">
        <f>INDEX(InputData!K$12:K$2000,MATCH($B292,InputData!$B$12:$B$2000,0)+4,1)</f>
        <v>0</v>
      </c>
      <c r="M292" s="163">
        <f>INDEX(InputData!L$12:L$2000,MATCH($B292,InputData!$B$12:$B$2000,0)+4,1)</f>
        <v>0</v>
      </c>
      <c r="N292" s="163">
        <f>INDEX(InputData!M$12:M$2000,MATCH($B292,InputData!$B$12:$B$2000,0)+4,1)</f>
        <v>0</v>
      </c>
      <c r="O292" s="165" t="str">
        <f t="shared" si="87"/>
        <v/>
      </c>
      <c r="P292" s="165">
        <f t="shared" si="88"/>
        <v>0</v>
      </c>
    </row>
    <row r="293" spans="2:16" ht="12.75" x14ac:dyDescent="0.2">
      <c r="B293" s="196" t="s">
        <v>149</v>
      </c>
      <c r="C293" s="75">
        <f>INDEX(InputData!G$12:G$2000,MATCH(B293,InputData!$B$12:$B$2000,0),1)</f>
        <v>0</v>
      </c>
      <c r="D293" s="76">
        <f>INDEX(InputData!D$12:D$2000,MATCH(B293,InputData!$B$12:$B$2000,0),1)</f>
        <v>0</v>
      </c>
      <c r="E293" s="163">
        <f>INDEX(InputData!D$12:D$2000,MATCH($B293,InputData!$B$12:$B$2000,0)+4,1)</f>
        <v>0</v>
      </c>
      <c r="F293" s="163">
        <f>INDEX(InputData!E$12:E$2000,MATCH($B293,InputData!$B$12:$B$2000,0)+4,1)</f>
        <v>0</v>
      </c>
      <c r="G293" s="163">
        <f>INDEX(InputData!F$12:F$2000,MATCH($B293,InputData!$B$12:$B$2000,0)+4,1)</f>
        <v>0</v>
      </c>
      <c r="H293" s="163">
        <f>INDEX(InputData!G$12:G$2000,MATCH($B293,InputData!$B$12:$B$2000,0)+4,1)</f>
        <v>0</v>
      </c>
      <c r="I293" s="163">
        <f>INDEX(InputData!H$12:H$2000,MATCH($B293,InputData!$B$12:$B$2000,0)+4,1)</f>
        <v>0</v>
      </c>
      <c r="J293" s="163">
        <f>INDEX(InputData!I$12:I$2000,MATCH($B293,InputData!$B$12:$B$2000,0)+4,1)</f>
        <v>0</v>
      </c>
      <c r="K293" s="163">
        <f>INDEX(InputData!J$12:J$2000,MATCH($B293,InputData!$B$12:$B$2000,0)+4,1)</f>
        <v>0</v>
      </c>
      <c r="L293" s="163">
        <f>INDEX(InputData!K$12:K$2000,MATCH($B293,InputData!$B$12:$B$2000,0)+4,1)</f>
        <v>0</v>
      </c>
      <c r="M293" s="163">
        <f>INDEX(InputData!L$12:L$2000,MATCH($B293,InputData!$B$12:$B$2000,0)+4,1)</f>
        <v>0</v>
      </c>
      <c r="N293" s="163">
        <f>INDEX(InputData!M$12:M$2000,MATCH($B293,InputData!$B$12:$B$2000,0)+4,1)</f>
        <v>0</v>
      </c>
      <c r="O293" s="165" t="str">
        <f t="shared" si="87"/>
        <v/>
      </c>
      <c r="P293" s="165">
        <f t="shared" si="88"/>
        <v>0</v>
      </c>
    </row>
    <row r="294" spans="2:16" ht="12.75" x14ac:dyDescent="0.2">
      <c r="B294" s="196" t="s">
        <v>153</v>
      </c>
      <c r="C294" s="75">
        <f>INDEX(InputData!G$12:G$2000,MATCH(B294,InputData!$B$12:$B$2000,0),1)</f>
        <v>0</v>
      </c>
      <c r="D294" s="76" t="str">
        <f>INDEX(InputData!D$12:D$2000,MATCH(B294,InputData!$B$12:$B$2000,0),1)</f>
        <v>JASO BC</v>
      </c>
      <c r="E294" s="163">
        <f>INDEX(InputData!D$12:D$2000,MATCH($B294,InputData!$B$12:$B$2000,0)+4,1)</f>
        <v>0</v>
      </c>
      <c r="F294" s="163">
        <f>INDEX(InputData!E$12:E$2000,MATCH($B294,InputData!$B$12:$B$2000,0)+4,1)</f>
        <v>0</v>
      </c>
      <c r="G294" s="163">
        <f>INDEX(InputData!F$12:F$2000,MATCH($B294,InputData!$B$12:$B$2000,0)+4,1)</f>
        <v>0</v>
      </c>
      <c r="H294" s="163">
        <f>INDEX(InputData!G$12:G$2000,MATCH($B294,InputData!$B$12:$B$2000,0)+4,1)</f>
        <v>0</v>
      </c>
      <c r="I294" s="163">
        <f>INDEX(InputData!H$12:H$2000,MATCH($B294,InputData!$B$12:$B$2000,0)+4,1)</f>
        <v>0</v>
      </c>
      <c r="J294" s="163">
        <f>INDEX(InputData!I$12:I$2000,MATCH($B294,InputData!$B$12:$B$2000,0)+4,1)</f>
        <v>0</v>
      </c>
      <c r="K294" s="163">
        <f>INDEX(InputData!J$12:J$2000,MATCH($B294,InputData!$B$12:$B$2000,0)+4,1)</f>
        <v>0</v>
      </c>
      <c r="L294" s="163">
        <f>INDEX(InputData!K$12:K$2000,MATCH($B294,InputData!$B$12:$B$2000,0)+4,1)</f>
        <v>0</v>
      </c>
      <c r="M294" s="163">
        <f>INDEX(InputData!L$12:L$2000,MATCH($B294,InputData!$B$12:$B$2000,0)+4,1)</f>
        <v>0</v>
      </c>
      <c r="N294" s="163">
        <f>INDEX(InputData!M$12:M$2000,MATCH($B294,InputData!$B$12:$B$2000,0)+4,1)</f>
        <v>0</v>
      </c>
      <c r="O294" s="165" t="str">
        <f t="shared" si="87"/>
        <v/>
      </c>
      <c r="P294" s="165">
        <f t="shared" si="88"/>
        <v>0</v>
      </c>
    </row>
    <row r="295" spans="2:16" ht="12.75" x14ac:dyDescent="0.2">
      <c r="B295" s="196" t="s">
        <v>157</v>
      </c>
      <c r="C295" s="75">
        <f>INDEX(InputData!G$12:G$2000,MATCH(B295,InputData!$B$12:$B$2000,0),1)</f>
        <v>0</v>
      </c>
      <c r="D295" s="76">
        <f>INDEX(InputData!D$12:D$2000,MATCH(B295,InputData!$B$12:$B$2000,0),1)</f>
        <v>0</v>
      </c>
      <c r="E295" s="163">
        <f>INDEX(InputData!D$12:D$2000,MATCH($B295,InputData!$B$12:$B$2000,0)+4,1)</f>
        <v>0</v>
      </c>
      <c r="F295" s="163">
        <f>INDEX(InputData!E$12:E$2000,MATCH($B295,InputData!$B$12:$B$2000,0)+4,1)</f>
        <v>0</v>
      </c>
      <c r="G295" s="163">
        <f>INDEX(InputData!F$12:F$2000,MATCH($B295,InputData!$B$12:$B$2000,0)+4,1)</f>
        <v>0</v>
      </c>
      <c r="H295" s="163">
        <f>INDEX(InputData!G$12:G$2000,MATCH($B295,InputData!$B$12:$B$2000,0)+4,1)</f>
        <v>0</v>
      </c>
      <c r="I295" s="163">
        <f>INDEX(InputData!H$12:H$2000,MATCH($B295,InputData!$B$12:$B$2000,0)+4,1)</f>
        <v>0</v>
      </c>
      <c r="J295" s="163">
        <f>INDEX(InputData!I$12:I$2000,MATCH($B295,InputData!$B$12:$B$2000,0)+4,1)</f>
        <v>0</v>
      </c>
      <c r="K295" s="163">
        <f>INDEX(InputData!J$12:J$2000,MATCH($B295,InputData!$B$12:$B$2000,0)+4,1)</f>
        <v>0</v>
      </c>
      <c r="L295" s="163">
        <f>INDEX(InputData!K$12:K$2000,MATCH($B295,InputData!$B$12:$B$2000,0)+4,1)</f>
        <v>0</v>
      </c>
      <c r="M295" s="163">
        <f>INDEX(InputData!L$12:L$2000,MATCH($B295,InputData!$B$12:$B$2000,0)+4,1)</f>
        <v>0</v>
      </c>
      <c r="N295" s="163">
        <f>INDEX(InputData!M$12:M$2000,MATCH($B295,InputData!$B$12:$B$2000,0)+4,1)</f>
        <v>0</v>
      </c>
      <c r="O295" s="165" t="str">
        <f t="shared" si="87"/>
        <v/>
      </c>
      <c r="P295" s="165">
        <f t="shared" si="88"/>
        <v>0</v>
      </c>
    </row>
    <row r="296" spans="2:16" ht="12.75" x14ac:dyDescent="0.2">
      <c r="B296" s="196" t="s">
        <v>161</v>
      </c>
      <c r="C296" s="75">
        <f>INDEX(InputData!G$12:G$2000,MATCH(B296,InputData!$B$12:$B$2000,0),1)</f>
        <v>0</v>
      </c>
      <c r="D296" s="76" t="str">
        <f>INDEX(InputData!D$12:D$2000,MATCH(B296,InputData!$B$12:$B$2000,0),1)</f>
        <v>JASO BC</v>
      </c>
      <c r="E296" s="163">
        <f>INDEX(InputData!D$12:D$2000,MATCH($B296,InputData!$B$12:$B$2000,0)+4,1)</f>
        <v>0</v>
      </c>
      <c r="F296" s="163">
        <f>INDEX(InputData!E$12:E$2000,MATCH($B296,InputData!$B$12:$B$2000,0)+4,1)</f>
        <v>0</v>
      </c>
      <c r="G296" s="163">
        <f>INDEX(InputData!F$12:F$2000,MATCH($B296,InputData!$B$12:$B$2000,0)+4,1)</f>
        <v>0</v>
      </c>
      <c r="H296" s="163">
        <f>INDEX(InputData!G$12:G$2000,MATCH($B296,InputData!$B$12:$B$2000,0)+4,1)</f>
        <v>0</v>
      </c>
      <c r="I296" s="163">
        <f>INDEX(InputData!H$12:H$2000,MATCH($B296,InputData!$B$12:$B$2000,0)+4,1)</f>
        <v>0</v>
      </c>
      <c r="J296" s="163">
        <f>INDEX(InputData!I$12:I$2000,MATCH($B296,InputData!$B$12:$B$2000,0)+4,1)</f>
        <v>0</v>
      </c>
      <c r="K296" s="163">
        <f>INDEX(InputData!J$12:J$2000,MATCH($B296,InputData!$B$12:$B$2000,0)+4,1)</f>
        <v>0</v>
      </c>
      <c r="L296" s="163">
        <f>INDEX(InputData!K$12:K$2000,MATCH($B296,InputData!$B$12:$B$2000,0)+4,1)</f>
        <v>0</v>
      </c>
      <c r="M296" s="163">
        <f>INDEX(InputData!L$12:L$2000,MATCH($B296,InputData!$B$12:$B$2000,0)+4,1)</f>
        <v>0</v>
      </c>
      <c r="N296" s="163">
        <f>INDEX(InputData!M$12:M$2000,MATCH($B296,InputData!$B$12:$B$2000,0)+4,1)</f>
        <v>0</v>
      </c>
      <c r="O296" s="165" t="str">
        <f t="shared" si="87"/>
        <v/>
      </c>
      <c r="P296" s="165">
        <f t="shared" si="88"/>
        <v>0</v>
      </c>
    </row>
    <row r="297" spans="2:16" ht="12.75" x14ac:dyDescent="0.2">
      <c r="B297" s="196" t="s">
        <v>165</v>
      </c>
      <c r="C297" s="75">
        <f>INDEX(InputData!G$12:G$2000,MATCH(B297,InputData!$B$12:$B$2000,0),1)</f>
        <v>0</v>
      </c>
      <c r="D297" s="76">
        <f>INDEX(InputData!D$12:D$2000,MATCH(B297,InputData!$B$12:$B$2000,0),1)</f>
        <v>0</v>
      </c>
      <c r="E297" s="163">
        <f>INDEX(InputData!D$12:D$2000,MATCH($B297,InputData!$B$12:$B$2000,0)+4,1)</f>
        <v>0</v>
      </c>
      <c r="F297" s="163">
        <f>INDEX(InputData!E$12:E$2000,MATCH($B297,InputData!$B$12:$B$2000,0)+4,1)</f>
        <v>0</v>
      </c>
      <c r="G297" s="163">
        <f>INDEX(InputData!F$12:F$2000,MATCH($B297,InputData!$B$12:$B$2000,0)+4,1)</f>
        <v>0</v>
      </c>
      <c r="H297" s="163">
        <f>INDEX(InputData!G$12:G$2000,MATCH($B297,InputData!$B$12:$B$2000,0)+4,1)</f>
        <v>0</v>
      </c>
      <c r="I297" s="163">
        <f>INDEX(InputData!H$12:H$2000,MATCH($B297,InputData!$B$12:$B$2000,0)+4,1)</f>
        <v>0</v>
      </c>
      <c r="J297" s="163">
        <f>INDEX(InputData!I$12:I$2000,MATCH($B297,InputData!$B$12:$B$2000,0)+4,1)</f>
        <v>0</v>
      </c>
      <c r="K297" s="163">
        <f>INDEX(InputData!J$12:J$2000,MATCH($B297,InputData!$B$12:$B$2000,0)+4,1)</f>
        <v>0</v>
      </c>
      <c r="L297" s="163">
        <f>INDEX(InputData!K$12:K$2000,MATCH($B297,InputData!$B$12:$B$2000,0)+4,1)</f>
        <v>0</v>
      </c>
      <c r="M297" s="163">
        <f>INDEX(InputData!L$12:L$2000,MATCH($B297,InputData!$B$12:$B$2000,0)+4,1)</f>
        <v>0</v>
      </c>
      <c r="N297" s="163">
        <f>INDEX(InputData!M$12:M$2000,MATCH($B297,InputData!$B$12:$B$2000,0)+4,1)</f>
        <v>0</v>
      </c>
      <c r="O297" s="165" t="str">
        <f t="shared" si="87"/>
        <v/>
      </c>
      <c r="P297" s="165">
        <f t="shared" si="88"/>
        <v>0</v>
      </c>
    </row>
    <row r="298" spans="2:16" ht="12.75" x14ac:dyDescent="0.2">
      <c r="B298" s="196" t="s">
        <v>169</v>
      </c>
      <c r="C298" s="75">
        <f>INDEX(InputData!G$12:G$2000,MATCH(B298,InputData!$B$12:$B$2000,0),1)</f>
        <v>0</v>
      </c>
      <c r="D298" s="76" t="str">
        <f>INDEX(InputData!D$12:D$2000,MATCH(B298,InputData!$B$12:$B$2000,0),1)</f>
        <v>JASO BC</v>
      </c>
      <c r="E298" s="163">
        <f>INDEX(InputData!D$12:D$2000,MATCH($B298,InputData!$B$12:$B$2000,0)+4,1)</f>
        <v>0</v>
      </c>
      <c r="F298" s="163">
        <f>INDEX(InputData!E$12:E$2000,MATCH($B298,InputData!$B$12:$B$2000,0)+4,1)</f>
        <v>0</v>
      </c>
      <c r="G298" s="163">
        <f>INDEX(InputData!F$12:F$2000,MATCH($B298,InputData!$B$12:$B$2000,0)+4,1)</f>
        <v>0</v>
      </c>
      <c r="H298" s="163">
        <f>INDEX(InputData!G$12:G$2000,MATCH($B298,InputData!$B$12:$B$2000,0)+4,1)</f>
        <v>0</v>
      </c>
      <c r="I298" s="163">
        <f>INDEX(InputData!H$12:H$2000,MATCH($B298,InputData!$B$12:$B$2000,0)+4,1)</f>
        <v>0</v>
      </c>
      <c r="J298" s="163">
        <f>INDEX(InputData!I$12:I$2000,MATCH($B298,InputData!$B$12:$B$2000,0)+4,1)</f>
        <v>0</v>
      </c>
      <c r="K298" s="163">
        <f>INDEX(InputData!J$12:J$2000,MATCH($B298,InputData!$B$12:$B$2000,0)+4,1)</f>
        <v>0</v>
      </c>
      <c r="L298" s="163">
        <f>INDEX(InputData!K$12:K$2000,MATCH($B298,InputData!$B$12:$B$2000,0)+4,1)</f>
        <v>0</v>
      </c>
      <c r="M298" s="163">
        <f>INDEX(InputData!L$12:L$2000,MATCH($B298,InputData!$B$12:$B$2000,0)+4,1)</f>
        <v>0</v>
      </c>
      <c r="N298" s="163">
        <f>INDEX(InputData!M$12:M$2000,MATCH($B298,InputData!$B$12:$B$2000,0)+4,1)</f>
        <v>0</v>
      </c>
      <c r="O298" s="165" t="str">
        <f t="shared" si="87"/>
        <v/>
      </c>
      <c r="P298" s="165">
        <f t="shared" si="88"/>
        <v>0</v>
      </c>
    </row>
    <row r="299" spans="2:16" ht="12.75" x14ac:dyDescent="0.2">
      <c r="B299" s="196" t="s">
        <v>173</v>
      </c>
      <c r="C299" s="75">
        <f>INDEX(InputData!G$12:G$2000,MATCH(B299,InputData!$B$12:$B$2000,0),1)</f>
        <v>0</v>
      </c>
      <c r="D299" s="76">
        <f>INDEX(InputData!D$12:D$2000,MATCH(B299,InputData!$B$12:$B$2000,0),1)</f>
        <v>0</v>
      </c>
      <c r="E299" s="163">
        <f>INDEX(InputData!D$12:D$2000,MATCH($B299,InputData!$B$12:$B$2000,0)+4,1)</f>
        <v>0</v>
      </c>
      <c r="F299" s="163">
        <f>INDEX(InputData!E$12:E$2000,MATCH($B299,InputData!$B$12:$B$2000,0)+4,1)</f>
        <v>0</v>
      </c>
      <c r="G299" s="163">
        <f>INDEX(InputData!F$12:F$2000,MATCH($B299,InputData!$B$12:$B$2000,0)+4,1)</f>
        <v>0</v>
      </c>
      <c r="H299" s="163">
        <f>INDEX(InputData!G$12:G$2000,MATCH($B299,InputData!$B$12:$B$2000,0)+4,1)</f>
        <v>0</v>
      </c>
      <c r="I299" s="163">
        <f>INDEX(InputData!H$12:H$2000,MATCH($B299,InputData!$B$12:$B$2000,0)+4,1)</f>
        <v>0</v>
      </c>
      <c r="J299" s="163">
        <f>INDEX(InputData!I$12:I$2000,MATCH($B299,InputData!$B$12:$B$2000,0)+4,1)</f>
        <v>0</v>
      </c>
      <c r="K299" s="163">
        <f>INDEX(InputData!J$12:J$2000,MATCH($B299,InputData!$B$12:$B$2000,0)+4,1)</f>
        <v>0</v>
      </c>
      <c r="L299" s="163">
        <f>INDEX(InputData!K$12:K$2000,MATCH($B299,InputData!$B$12:$B$2000,0)+4,1)</f>
        <v>0</v>
      </c>
      <c r="M299" s="163">
        <f>INDEX(InputData!L$12:L$2000,MATCH($B299,InputData!$B$12:$B$2000,0)+4,1)</f>
        <v>0</v>
      </c>
      <c r="N299" s="163">
        <f>INDEX(InputData!M$12:M$2000,MATCH($B299,InputData!$B$12:$B$2000,0)+4,1)</f>
        <v>0</v>
      </c>
      <c r="O299" s="165" t="str">
        <f t="shared" si="87"/>
        <v/>
      </c>
      <c r="P299" s="165">
        <f t="shared" si="88"/>
        <v>0</v>
      </c>
    </row>
    <row r="300" spans="2:16" ht="12.75" x14ac:dyDescent="0.2">
      <c r="B300" s="196" t="s">
        <v>177</v>
      </c>
      <c r="C300" s="75">
        <f>INDEX(InputData!G$12:G$2000,MATCH(B300,InputData!$B$12:$B$2000,0),1)</f>
        <v>0</v>
      </c>
      <c r="D300" s="76" t="str">
        <f>INDEX(InputData!D$12:D$2000,MATCH(B300,InputData!$B$12:$B$2000,0),1)</f>
        <v>JASO BC</v>
      </c>
      <c r="E300" s="163">
        <f>INDEX(InputData!D$12:D$2000,MATCH($B300,InputData!$B$12:$B$2000,0)+4,1)</f>
        <v>0</v>
      </c>
      <c r="F300" s="163">
        <f>INDEX(InputData!E$12:E$2000,MATCH($B300,InputData!$B$12:$B$2000,0)+4,1)</f>
        <v>0</v>
      </c>
      <c r="G300" s="163">
        <f>INDEX(InputData!F$12:F$2000,MATCH($B300,InputData!$B$12:$B$2000,0)+4,1)</f>
        <v>0</v>
      </c>
      <c r="H300" s="163">
        <f>INDEX(InputData!G$12:G$2000,MATCH($B300,InputData!$B$12:$B$2000,0)+4,1)</f>
        <v>0</v>
      </c>
      <c r="I300" s="163">
        <f>INDEX(InputData!H$12:H$2000,MATCH($B300,InputData!$B$12:$B$2000,0)+4,1)</f>
        <v>0</v>
      </c>
      <c r="J300" s="163">
        <f>INDEX(InputData!I$12:I$2000,MATCH($B300,InputData!$B$12:$B$2000,0)+4,1)</f>
        <v>0</v>
      </c>
      <c r="K300" s="163">
        <f>INDEX(InputData!J$12:J$2000,MATCH($B300,InputData!$B$12:$B$2000,0)+4,1)</f>
        <v>0</v>
      </c>
      <c r="L300" s="163">
        <f>INDEX(InputData!K$12:K$2000,MATCH($B300,InputData!$B$12:$B$2000,0)+4,1)</f>
        <v>0</v>
      </c>
      <c r="M300" s="163">
        <f>INDEX(InputData!L$12:L$2000,MATCH($B300,InputData!$B$12:$B$2000,0)+4,1)</f>
        <v>0</v>
      </c>
      <c r="N300" s="163">
        <f>INDEX(InputData!M$12:M$2000,MATCH($B300,InputData!$B$12:$B$2000,0)+4,1)</f>
        <v>0</v>
      </c>
      <c r="O300" s="165" t="str">
        <f t="shared" si="87"/>
        <v/>
      </c>
      <c r="P300" s="165">
        <f t="shared" si="88"/>
        <v>0</v>
      </c>
    </row>
    <row r="301" spans="2:16" ht="12.75" x14ac:dyDescent="0.2">
      <c r="B301" s="196" t="s">
        <v>181</v>
      </c>
      <c r="C301" s="75">
        <f>INDEX(InputData!G$12:G$2000,MATCH(B301,InputData!$B$12:$B$2000,0),1)</f>
        <v>0</v>
      </c>
      <c r="D301" s="76">
        <f>INDEX(InputData!D$12:D$2000,MATCH(B301,InputData!$B$12:$B$2000,0),1)</f>
        <v>0</v>
      </c>
      <c r="E301" s="163">
        <f>INDEX(InputData!D$12:D$2000,MATCH($B301,InputData!$B$12:$B$2000,0)+4,1)</f>
        <v>0</v>
      </c>
      <c r="F301" s="163">
        <f>INDEX(InputData!E$12:E$2000,MATCH($B301,InputData!$B$12:$B$2000,0)+4,1)</f>
        <v>0</v>
      </c>
      <c r="G301" s="163">
        <f>INDEX(InputData!F$12:F$2000,MATCH($B301,InputData!$B$12:$B$2000,0)+4,1)</f>
        <v>0</v>
      </c>
      <c r="H301" s="163">
        <f>INDEX(InputData!G$12:G$2000,MATCH($B301,InputData!$B$12:$B$2000,0)+4,1)</f>
        <v>0</v>
      </c>
      <c r="I301" s="163">
        <f>INDEX(InputData!H$12:H$2000,MATCH($B301,InputData!$B$12:$B$2000,0)+4,1)</f>
        <v>0</v>
      </c>
      <c r="J301" s="163">
        <f>INDEX(InputData!I$12:I$2000,MATCH($B301,InputData!$B$12:$B$2000,0)+4,1)</f>
        <v>0</v>
      </c>
      <c r="K301" s="163">
        <f>INDEX(InputData!J$12:J$2000,MATCH($B301,InputData!$B$12:$B$2000,0)+4,1)</f>
        <v>0</v>
      </c>
      <c r="L301" s="163">
        <f>INDEX(InputData!K$12:K$2000,MATCH($B301,InputData!$B$12:$B$2000,0)+4,1)</f>
        <v>0</v>
      </c>
      <c r="M301" s="163">
        <f>INDEX(InputData!L$12:L$2000,MATCH($B301,InputData!$B$12:$B$2000,0)+4,1)</f>
        <v>0</v>
      </c>
      <c r="N301" s="163">
        <f>INDEX(InputData!M$12:M$2000,MATCH($B301,InputData!$B$12:$B$2000,0)+4,1)</f>
        <v>0</v>
      </c>
      <c r="O301" s="165" t="str">
        <f t="shared" si="87"/>
        <v/>
      </c>
      <c r="P301" s="165">
        <f t="shared" si="88"/>
        <v>0</v>
      </c>
    </row>
    <row r="302" spans="2:16" ht="12.75" x14ac:dyDescent="0.2">
      <c r="B302" s="196" t="s">
        <v>185</v>
      </c>
      <c r="C302" s="75">
        <f>INDEX(InputData!G$12:G$2000,MATCH(B302,InputData!$B$12:$B$2000,0),1)</f>
        <v>0</v>
      </c>
      <c r="D302" s="76" t="str">
        <f>INDEX(InputData!D$12:D$2000,MATCH(B302,InputData!$B$12:$B$2000,0),1)</f>
        <v>JASO BC</v>
      </c>
      <c r="E302" s="163">
        <f>INDEX(InputData!D$12:D$2000,MATCH($B302,InputData!$B$12:$B$2000,0)+4,1)</f>
        <v>0</v>
      </c>
      <c r="F302" s="163">
        <f>INDEX(InputData!E$12:E$2000,MATCH($B302,InputData!$B$12:$B$2000,0)+4,1)</f>
        <v>0</v>
      </c>
      <c r="G302" s="163">
        <f>INDEX(InputData!F$12:F$2000,MATCH($B302,InputData!$B$12:$B$2000,0)+4,1)</f>
        <v>0</v>
      </c>
      <c r="H302" s="163">
        <f>INDEX(InputData!G$12:G$2000,MATCH($B302,InputData!$B$12:$B$2000,0)+4,1)</f>
        <v>0</v>
      </c>
      <c r="I302" s="163">
        <f>INDEX(InputData!H$12:H$2000,MATCH($B302,InputData!$B$12:$B$2000,0)+4,1)</f>
        <v>0</v>
      </c>
      <c r="J302" s="163">
        <f>INDEX(InputData!I$12:I$2000,MATCH($B302,InputData!$B$12:$B$2000,0)+4,1)</f>
        <v>0</v>
      </c>
      <c r="K302" s="163">
        <f>INDEX(InputData!J$12:J$2000,MATCH($B302,InputData!$B$12:$B$2000,0)+4,1)</f>
        <v>0</v>
      </c>
      <c r="L302" s="163">
        <f>INDEX(InputData!K$12:K$2000,MATCH($B302,InputData!$B$12:$B$2000,0)+4,1)</f>
        <v>0</v>
      </c>
      <c r="M302" s="163">
        <f>INDEX(InputData!L$12:L$2000,MATCH($B302,InputData!$B$12:$B$2000,0)+4,1)</f>
        <v>0</v>
      </c>
      <c r="N302" s="163">
        <f>INDEX(InputData!M$12:M$2000,MATCH($B302,InputData!$B$12:$B$2000,0)+4,1)</f>
        <v>0</v>
      </c>
      <c r="O302" s="165" t="str">
        <f t="shared" si="87"/>
        <v/>
      </c>
      <c r="P302" s="165">
        <f t="shared" si="88"/>
        <v>0</v>
      </c>
    </row>
    <row r="303" spans="2:16" ht="12.75" x14ac:dyDescent="0.2">
      <c r="B303" s="196" t="s">
        <v>189</v>
      </c>
      <c r="C303" s="75">
        <f>INDEX(InputData!G$12:G$2000,MATCH(B303,InputData!$B$12:$B$2000,0),1)</f>
        <v>0</v>
      </c>
      <c r="D303" s="76">
        <f>INDEX(InputData!D$12:D$2000,MATCH(B303,InputData!$B$12:$B$2000,0),1)</f>
        <v>0</v>
      </c>
      <c r="E303" s="163">
        <f>INDEX(InputData!D$12:D$2000,MATCH($B303,InputData!$B$12:$B$2000,0)+4,1)</f>
        <v>0</v>
      </c>
      <c r="F303" s="163">
        <f>INDEX(InputData!E$12:E$2000,MATCH($B303,InputData!$B$12:$B$2000,0)+4,1)</f>
        <v>0</v>
      </c>
      <c r="G303" s="163">
        <f>INDEX(InputData!F$12:F$2000,MATCH($B303,InputData!$B$12:$B$2000,0)+4,1)</f>
        <v>0</v>
      </c>
      <c r="H303" s="163">
        <f>INDEX(InputData!G$12:G$2000,MATCH($B303,InputData!$B$12:$B$2000,0)+4,1)</f>
        <v>0</v>
      </c>
      <c r="I303" s="163">
        <f>INDEX(InputData!H$12:H$2000,MATCH($B303,InputData!$B$12:$B$2000,0)+4,1)</f>
        <v>0</v>
      </c>
      <c r="J303" s="163">
        <f>INDEX(InputData!I$12:I$2000,MATCH($B303,InputData!$B$12:$B$2000,0)+4,1)</f>
        <v>0</v>
      </c>
      <c r="K303" s="163">
        <f>INDEX(InputData!J$12:J$2000,MATCH($B303,InputData!$B$12:$B$2000,0)+4,1)</f>
        <v>0</v>
      </c>
      <c r="L303" s="163">
        <f>INDEX(InputData!K$12:K$2000,MATCH($B303,InputData!$B$12:$B$2000,0)+4,1)</f>
        <v>0</v>
      </c>
      <c r="M303" s="163">
        <f>INDEX(InputData!L$12:L$2000,MATCH($B303,InputData!$B$12:$B$2000,0)+4,1)</f>
        <v>0</v>
      </c>
      <c r="N303" s="163">
        <f>INDEX(InputData!M$12:M$2000,MATCH($B303,InputData!$B$12:$B$2000,0)+4,1)</f>
        <v>0</v>
      </c>
      <c r="O303" s="165" t="str">
        <f t="shared" si="87"/>
        <v/>
      </c>
      <c r="P303" s="165">
        <f t="shared" si="88"/>
        <v>0</v>
      </c>
    </row>
    <row r="304" spans="2:16" ht="12.75" x14ac:dyDescent="0.2">
      <c r="B304" s="196" t="s">
        <v>193</v>
      </c>
      <c r="C304" s="75">
        <f>INDEX(InputData!G$12:G$2000,MATCH(B304,InputData!$B$12:$B$2000,0),1)</f>
        <v>0</v>
      </c>
      <c r="D304" s="76" t="str">
        <f>INDEX(InputData!D$12:D$2000,MATCH(B304,InputData!$B$12:$B$2000,0),1)</f>
        <v>JASO BC</v>
      </c>
      <c r="E304" s="163">
        <f>INDEX(InputData!D$12:D$2000,MATCH($B304,InputData!$B$12:$B$2000,0)+4,1)</f>
        <v>0</v>
      </c>
      <c r="F304" s="163">
        <f>INDEX(InputData!E$12:E$2000,MATCH($B304,InputData!$B$12:$B$2000,0)+4,1)</f>
        <v>0</v>
      </c>
      <c r="G304" s="163">
        <f>INDEX(InputData!F$12:F$2000,MATCH($B304,InputData!$B$12:$B$2000,0)+4,1)</f>
        <v>0</v>
      </c>
      <c r="H304" s="163">
        <f>INDEX(InputData!G$12:G$2000,MATCH($B304,InputData!$B$12:$B$2000,0)+4,1)</f>
        <v>0</v>
      </c>
      <c r="I304" s="163">
        <f>INDEX(InputData!H$12:H$2000,MATCH($B304,InputData!$B$12:$B$2000,0)+4,1)</f>
        <v>0</v>
      </c>
      <c r="J304" s="163">
        <f>INDEX(InputData!I$12:I$2000,MATCH($B304,InputData!$B$12:$B$2000,0)+4,1)</f>
        <v>0</v>
      </c>
      <c r="K304" s="163">
        <f>INDEX(InputData!J$12:J$2000,MATCH($B304,InputData!$B$12:$B$2000,0)+4,1)</f>
        <v>0</v>
      </c>
      <c r="L304" s="163">
        <f>INDEX(InputData!K$12:K$2000,MATCH($B304,InputData!$B$12:$B$2000,0)+4,1)</f>
        <v>0</v>
      </c>
      <c r="M304" s="163">
        <f>INDEX(InputData!L$12:L$2000,MATCH($B304,InputData!$B$12:$B$2000,0)+4,1)</f>
        <v>0</v>
      </c>
      <c r="N304" s="163">
        <f>INDEX(InputData!M$12:M$2000,MATCH($B304,InputData!$B$12:$B$2000,0)+4,1)</f>
        <v>0</v>
      </c>
      <c r="O304" s="165" t="str">
        <f t="shared" si="87"/>
        <v/>
      </c>
      <c r="P304" s="165">
        <f t="shared" si="88"/>
        <v>0</v>
      </c>
    </row>
    <row r="305" spans="2:16" ht="12.75" x14ac:dyDescent="0.2">
      <c r="B305" s="196" t="s">
        <v>197</v>
      </c>
      <c r="C305" s="75">
        <f>INDEX(InputData!G$12:G$2000,MATCH(B305,InputData!$B$12:$B$2000,0),1)</f>
        <v>0</v>
      </c>
      <c r="D305" s="76">
        <f>INDEX(InputData!D$12:D$2000,MATCH(B305,InputData!$B$12:$B$2000,0),1)</f>
        <v>0</v>
      </c>
      <c r="E305" s="163">
        <f>INDEX(InputData!D$12:D$2000,MATCH($B305,InputData!$B$12:$B$2000,0)+4,1)</f>
        <v>0</v>
      </c>
      <c r="F305" s="163">
        <f>INDEX(InputData!E$12:E$2000,MATCH($B305,InputData!$B$12:$B$2000,0)+4,1)</f>
        <v>0</v>
      </c>
      <c r="G305" s="163">
        <f>INDEX(InputData!F$12:F$2000,MATCH($B305,InputData!$B$12:$B$2000,0)+4,1)</f>
        <v>0</v>
      </c>
      <c r="H305" s="163">
        <f>INDEX(InputData!G$12:G$2000,MATCH($B305,InputData!$B$12:$B$2000,0)+4,1)</f>
        <v>0</v>
      </c>
      <c r="I305" s="163">
        <f>INDEX(InputData!H$12:H$2000,MATCH($B305,InputData!$B$12:$B$2000,0)+4,1)</f>
        <v>0</v>
      </c>
      <c r="J305" s="163">
        <f>INDEX(InputData!I$12:I$2000,MATCH($B305,InputData!$B$12:$B$2000,0)+4,1)</f>
        <v>0</v>
      </c>
      <c r="K305" s="163">
        <f>INDEX(InputData!J$12:J$2000,MATCH($B305,InputData!$B$12:$B$2000,0)+4,1)</f>
        <v>0</v>
      </c>
      <c r="L305" s="163">
        <f>INDEX(InputData!K$12:K$2000,MATCH($B305,InputData!$B$12:$B$2000,0)+4,1)</f>
        <v>0</v>
      </c>
      <c r="M305" s="163">
        <f>INDEX(InputData!L$12:L$2000,MATCH($B305,InputData!$B$12:$B$2000,0)+4,1)</f>
        <v>0</v>
      </c>
      <c r="N305" s="163">
        <f>INDEX(InputData!M$12:M$2000,MATCH($B305,InputData!$B$12:$B$2000,0)+4,1)</f>
        <v>0</v>
      </c>
      <c r="O305" s="165" t="str">
        <f t="shared" si="87"/>
        <v/>
      </c>
      <c r="P305" s="165">
        <f t="shared" si="88"/>
        <v>0</v>
      </c>
    </row>
    <row r="306" spans="2:16" ht="12.75" x14ac:dyDescent="0.2">
      <c r="B306" s="196" t="s">
        <v>201</v>
      </c>
      <c r="C306" s="75">
        <f>INDEX(InputData!G$12:G$2000,MATCH(B306,InputData!$B$12:$B$2000,0),1)</f>
        <v>0</v>
      </c>
      <c r="D306" s="76" t="str">
        <f>INDEX(InputData!D$12:D$2000,MATCH(B306,InputData!$B$12:$B$2000,0),1)</f>
        <v>JASO BC</v>
      </c>
      <c r="E306" s="163">
        <f>INDEX(InputData!D$12:D$2000,MATCH($B306,InputData!$B$12:$B$2000,0)+4,1)</f>
        <v>0</v>
      </c>
      <c r="F306" s="163">
        <f>INDEX(InputData!E$12:E$2000,MATCH($B306,InputData!$B$12:$B$2000,0)+4,1)</f>
        <v>0</v>
      </c>
      <c r="G306" s="163">
        <f>INDEX(InputData!F$12:F$2000,MATCH($B306,InputData!$B$12:$B$2000,0)+4,1)</f>
        <v>0</v>
      </c>
      <c r="H306" s="163">
        <f>INDEX(InputData!G$12:G$2000,MATCH($B306,InputData!$B$12:$B$2000,0)+4,1)</f>
        <v>0</v>
      </c>
      <c r="I306" s="163">
        <f>INDEX(InputData!H$12:H$2000,MATCH($B306,InputData!$B$12:$B$2000,0)+4,1)</f>
        <v>0</v>
      </c>
      <c r="J306" s="163">
        <f>INDEX(InputData!I$12:I$2000,MATCH($B306,InputData!$B$12:$B$2000,0)+4,1)</f>
        <v>0</v>
      </c>
      <c r="K306" s="163">
        <f>INDEX(InputData!J$12:J$2000,MATCH($B306,InputData!$B$12:$B$2000,0)+4,1)</f>
        <v>0</v>
      </c>
      <c r="L306" s="163">
        <f>INDEX(InputData!K$12:K$2000,MATCH($B306,InputData!$B$12:$B$2000,0)+4,1)</f>
        <v>0</v>
      </c>
      <c r="M306" s="163">
        <f>INDEX(InputData!L$12:L$2000,MATCH($B306,InputData!$B$12:$B$2000,0)+4,1)</f>
        <v>0</v>
      </c>
      <c r="N306" s="163">
        <f>INDEX(InputData!M$12:M$2000,MATCH($B306,InputData!$B$12:$B$2000,0)+4,1)</f>
        <v>0</v>
      </c>
      <c r="O306" s="165" t="str">
        <f t="shared" si="87"/>
        <v/>
      </c>
      <c r="P306" s="165">
        <f t="shared" si="88"/>
        <v>0</v>
      </c>
    </row>
    <row r="307" spans="2:16" ht="12.75" x14ac:dyDescent="0.2">
      <c r="B307" s="196" t="s">
        <v>243</v>
      </c>
      <c r="C307" s="75">
        <f>INDEX(InputData!G$12:G$2000,MATCH(B307,InputData!$B$12:$B$2000,0),1)</f>
        <v>0</v>
      </c>
      <c r="D307" s="76">
        <f>INDEX(InputData!D$12:D$2000,MATCH(B307,InputData!$B$12:$B$2000,0),1)</f>
        <v>0</v>
      </c>
      <c r="E307" s="163">
        <f>INDEX(InputData!D$12:D$2000,MATCH($B307,InputData!$B$12:$B$2000,0)+4,1)</f>
        <v>0</v>
      </c>
      <c r="F307" s="163">
        <f>INDEX(InputData!E$12:E$2000,MATCH($B307,InputData!$B$12:$B$2000,0)+4,1)</f>
        <v>0</v>
      </c>
      <c r="G307" s="163">
        <f>INDEX(InputData!F$12:F$2000,MATCH($B307,InputData!$B$12:$B$2000,0)+4,1)</f>
        <v>0</v>
      </c>
      <c r="H307" s="163">
        <f>INDEX(InputData!G$12:G$2000,MATCH($B307,InputData!$B$12:$B$2000,0)+4,1)</f>
        <v>0</v>
      </c>
      <c r="I307" s="163">
        <f>INDEX(InputData!H$12:H$2000,MATCH($B307,InputData!$B$12:$B$2000,0)+4,1)</f>
        <v>0</v>
      </c>
      <c r="J307" s="163">
        <f>INDEX(InputData!I$12:I$2000,MATCH($B307,InputData!$B$12:$B$2000,0)+4,1)</f>
        <v>0</v>
      </c>
      <c r="K307" s="163">
        <f>INDEX(InputData!J$12:J$2000,MATCH($B307,InputData!$B$12:$B$2000,0)+4,1)</f>
        <v>0</v>
      </c>
      <c r="L307" s="163">
        <f>INDEX(InputData!K$12:K$2000,MATCH($B307,InputData!$B$12:$B$2000,0)+4,1)</f>
        <v>0</v>
      </c>
      <c r="M307" s="163">
        <f>INDEX(InputData!L$12:L$2000,MATCH($B307,InputData!$B$12:$B$2000,0)+4,1)</f>
        <v>0</v>
      </c>
      <c r="N307" s="163">
        <f>INDEX(InputData!M$12:M$2000,MATCH($B307,InputData!$B$12:$B$2000,0)+4,1)</f>
        <v>0</v>
      </c>
      <c r="O307" s="165" t="str">
        <f t="shared" si="87"/>
        <v/>
      </c>
      <c r="P307" s="165">
        <f t="shared" si="88"/>
        <v>0</v>
      </c>
    </row>
    <row r="308" spans="2:16" ht="12.75" x14ac:dyDescent="0.2">
      <c r="B308" s="196" t="s">
        <v>205</v>
      </c>
      <c r="C308" s="75">
        <f>INDEX(InputData!G$12:G$2000,MATCH(B308,InputData!$B$12:$B$2000,0),1)</f>
        <v>0</v>
      </c>
      <c r="D308" s="76" t="str">
        <f>INDEX(InputData!D$12:D$2000,MATCH(B308,InputData!$B$12:$B$2000,0),1)</f>
        <v>JASO BC</v>
      </c>
      <c r="E308" s="163">
        <f>INDEX(InputData!D$12:D$2000,MATCH($B308,InputData!$B$12:$B$2000,0)+4,1)</f>
        <v>0</v>
      </c>
      <c r="F308" s="163">
        <f>INDEX(InputData!E$12:E$2000,MATCH($B308,InputData!$B$12:$B$2000,0)+4,1)</f>
        <v>0</v>
      </c>
      <c r="G308" s="163">
        <f>INDEX(InputData!F$12:F$2000,MATCH($B308,InputData!$B$12:$B$2000,0)+4,1)</f>
        <v>0</v>
      </c>
      <c r="H308" s="163">
        <f>INDEX(InputData!G$12:G$2000,MATCH($B308,InputData!$B$12:$B$2000,0)+4,1)</f>
        <v>0</v>
      </c>
      <c r="I308" s="163">
        <f>INDEX(InputData!H$12:H$2000,MATCH($B308,InputData!$B$12:$B$2000,0)+4,1)</f>
        <v>0</v>
      </c>
      <c r="J308" s="163">
        <f>INDEX(InputData!I$12:I$2000,MATCH($B308,InputData!$B$12:$B$2000,0)+4,1)</f>
        <v>0</v>
      </c>
      <c r="K308" s="163">
        <f>INDEX(InputData!J$12:J$2000,MATCH($B308,InputData!$B$12:$B$2000,0)+4,1)</f>
        <v>0</v>
      </c>
      <c r="L308" s="163">
        <f>INDEX(InputData!K$12:K$2000,MATCH($B308,InputData!$B$12:$B$2000,0)+4,1)</f>
        <v>0</v>
      </c>
      <c r="M308" s="163">
        <f>INDEX(InputData!L$12:L$2000,MATCH($B308,InputData!$B$12:$B$2000,0)+4,1)</f>
        <v>0</v>
      </c>
      <c r="N308" s="163">
        <f>INDEX(InputData!M$12:M$2000,MATCH($B308,InputData!$B$12:$B$2000,0)+4,1)</f>
        <v>0</v>
      </c>
      <c r="O308" s="165" t="str">
        <f t="shared" si="87"/>
        <v/>
      </c>
      <c r="P308" s="165">
        <f t="shared" si="88"/>
        <v>0</v>
      </c>
    </row>
    <row r="309" spans="2:16" ht="12.75" x14ac:dyDescent="0.2">
      <c r="B309" s="196" t="s">
        <v>209</v>
      </c>
      <c r="C309" s="75">
        <f>INDEX(InputData!G$12:G$2000,MATCH(B309,InputData!$B$12:$B$2000,0),1)</f>
        <v>0</v>
      </c>
      <c r="D309" s="76">
        <f>INDEX(InputData!D$12:D$2000,MATCH(B309,InputData!$B$12:$B$2000,0),1)</f>
        <v>0</v>
      </c>
      <c r="E309" s="163">
        <f>INDEX(InputData!D$12:D$2000,MATCH($B309,InputData!$B$12:$B$2000,0)+4,1)</f>
        <v>0</v>
      </c>
      <c r="F309" s="163">
        <f>INDEX(InputData!E$12:E$2000,MATCH($B309,InputData!$B$12:$B$2000,0)+4,1)</f>
        <v>0</v>
      </c>
      <c r="G309" s="163">
        <f>INDEX(InputData!F$12:F$2000,MATCH($B309,InputData!$B$12:$B$2000,0)+4,1)</f>
        <v>0</v>
      </c>
      <c r="H309" s="163">
        <f>INDEX(InputData!G$12:G$2000,MATCH($B309,InputData!$B$12:$B$2000,0)+4,1)</f>
        <v>0</v>
      </c>
      <c r="I309" s="163">
        <f>INDEX(InputData!H$12:H$2000,MATCH($B309,InputData!$B$12:$B$2000,0)+4,1)</f>
        <v>0</v>
      </c>
      <c r="J309" s="163">
        <f>INDEX(InputData!I$12:I$2000,MATCH($B309,InputData!$B$12:$B$2000,0)+4,1)</f>
        <v>0</v>
      </c>
      <c r="K309" s="163">
        <f>INDEX(InputData!J$12:J$2000,MATCH($B309,InputData!$B$12:$B$2000,0)+4,1)</f>
        <v>0</v>
      </c>
      <c r="L309" s="163">
        <f>INDEX(InputData!K$12:K$2000,MATCH($B309,InputData!$B$12:$B$2000,0)+4,1)</f>
        <v>0</v>
      </c>
      <c r="M309" s="163">
        <f>INDEX(InputData!L$12:L$2000,MATCH($B309,InputData!$B$12:$B$2000,0)+4,1)</f>
        <v>0</v>
      </c>
      <c r="N309" s="163">
        <f>INDEX(InputData!M$12:M$2000,MATCH($B309,InputData!$B$12:$B$2000,0)+4,1)</f>
        <v>0</v>
      </c>
      <c r="O309" s="165" t="str">
        <f t="shared" si="87"/>
        <v/>
      </c>
      <c r="P309" s="165">
        <f t="shared" si="88"/>
        <v>0</v>
      </c>
    </row>
    <row r="310" spans="2:16" ht="12.75" x14ac:dyDescent="0.2">
      <c r="B310" s="196" t="s">
        <v>213</v>
      </c>
      <c r="C310" s="75">
        <f>INDEX(InputData!G$12:G$2000,MATCH(B310,InputData!$B$12:$B$2000,0),1)</f>
        <v>0</v>
      </c>
      <c r="D310" s="76" t="str">
        <f>INDEX(InputData!D$12:D$2000,MATCH(B310,InputData!$B$12:$B$2000,0),1)</f>
        <v>JASO BC</v>
      </c>
      <c r="E310" s="163">
        <f>INDEX(InputData!D$12:D$2000,MATCH($B310,InputData!$B$12:$B$2000,0)+4,1)</f>
        <v>0</v>
      </c>
      <c r="F310" s="163">
        <f>INDEX(InputData!E$12:E$2000,MATCH($B310,InputData!$B$12:$B$2000,0)+4,1)</f>
        <v>0</v>
      </c>
      <c r="G310" s="163">
        <f>INDEX(InputData!F$12:F$2000,MATCH($B310,InputData!$B$12:$B$2000,0)+4,1)</f>
        <v>0</v>
      </c>
      <c r="H310" s="163">
        <f>INDEX(InputData!G$12:G$2000,MATCH($B310,InputData!$B$12:$B$2000,0)+4,1)</f>
        <v>0</v>
      </c>
      <c r="I310" s="163">
        <f>INDEX(InputData!H$12:H$2000,MATCH($B310,InputData!$B$12:$B$2000,0)+4,1)</f>
        <v>0</v>
      </c>
      <c r="J310" s="163">
        <f>INDEX(InputData!I$12:I$2000,MATCH($B310,InputData!$B$12:$B$2000,0)+4,1)</f>
        <v>0</v>
      </c>
      <c r="K310" s="163">
        <f>INDEX(InputData!J$12:J$2000,MATCH($B310,InputData!$B$12:$B$2000,0)+4,1)</f>
        <v>0</v>
      </c>
      <c r="L310" s="163">
        <f>INDEX(InputData!K$12:K$2000,MATCH($B310,InputData!$B$12:$B$2000,0)+4,1)</f>
        <v>0</v>
      </c>
      <c r="M310" s="163">
        <f>INDEX(InputData!L$12:L$2000,MATCH($B310,InputData!$B$12:$B$2000,0)+4,1)</f>
        <v>0</v>
      </c>
      <c r="N310" s="163">
        <f>INDEX(InputData!M$12:M$2000,MATCH($B310,InputData!$B$12:$B$2000,0)+4,1)</f>
        <v>0</v>
      </c>
      <c r="O310" s="165" t="str">
        <f t="shared" si="87"/>
        <v/>
      </c>
      <c r="P310" s="165">
        <f t="shared" si="88"/>
        <v>0</v>
      </c>
    </row>
    <row r="311" spans="2:16" ht="12.75" x14ac:dyDescent="0.2">
      <c r="B311" s="196" t="s">
        <v>219</v>
      </c>
      <c r="C311" s="75">
        <f>INDEX(InputData!G$12:G$2000,MATCH(B311,InputData!$B$12:$B$2000,0),1)</f>
        <v>0</v>
      </c>
      <c r="D311" s="76">
        <f>INDEX(InputData!D$12:D$2000,MATCH(B311,InputData!$B$12:$B$2000,0),1)</f>
        <v>0</v>
      </c>
      <c r="E311" s="163">
        <f>INDEX(InputData!D$12:D$2000,MATCH($B311,InputData!$B$12:$B$2000,0)+4,1)</f>
        <v>0</v>
      </c>
      <c r="F311" s="163">
        <f>INDEX(InputData!E$12:E$2000,MATCH($B311,InputData!$B$12:$B$2000,0)+4,1)</f>
        <v>0</v>
      </c>
      <c r="G311" s="163">
        <f>INDEX(InputData!F$12:F$2000,MATCH($B311,InputData!$B$12:$B$2000,0)+4,1)</f>
        <v>0</v>
      </c>
      <c r="H311" s="163">
        <f>INDEX(InputData!G$12:G$2000,MATCH($B311,InputData!$B$12:$B$2000,0)+4,1)</f>
        <v>0</v>
      </c>
      <c r="I311" s="163">
        <f>INDEX(InputData!H$12:H$2000,MATCH($B311,InputData!$B$12:$B$2000,0)+4,1)</f>
        <v>0</v>
      </c>
      <c r="J311" s="163">
        <f>INDEX(InputData!I$12:I$2000,MATCH($B311,InputData!$B$12:$B$2000,0)+4,1)</f>
        <v>0</v>
      </c>
      <c r="K311" s="163">
        <f>INDEX(InputData!J$12:J$2000,MATCH($B311,InputData!$B$12:$B$2000,0)+4,1)</f>
        <v>0</v>
      </c>
      <c r="L311" s="163">
        <f>INDEX(InputData!K$12:K$2000,MATCH($B311,InputData!$B$12:$B$2000,0)+4,1)</f>
        <v>0</v>
      </c>
      <c r="M311" s="163">
        <f>INDEX(InputData!L$12:L$2000,MATCH($B311,InputData!$B$12:$B$2000,0)+4,1)</f>
        <v>0</v>
      </c>
      <c r="N311" s="163">
        <f>INDEX(InputData!M$12:M$2000,MATCH($B311,InputData!$B$12:$B$2000,0)+4,1)</f>
        <v>0</v>
      </c>
      <c r="O311" s="165" t="str">
        <f t="shared" si="87"/>
        <v/>
      </c>
      <c r="P311" s="165">
        <f t="shared" si="88"/>
        <v>0</v>
      </c>
    </row>
    <row r="312" spans="2:16" ht="12.75" x14ac:dyDescent="0.2">
      <c r="B312" s="196" t="s">
        <v>217</v>
      </c>
      <c r="C312" s="75">
        <f>INDEX(InputData!G$12:G$2000,MATCH(B312,InputData!$B$12:$B$2000,0),1)</f>
        <v>0</v>
      </c>
      <c r="D312" s="76" t="str">
        <f>INDEX(InputData!D$12:D$2000,MATCH(B312,InputData!$B$12:$B$2000,0),1)</f>
        <v>JASO BC</v>
      </c>
      <c r="E312" s="163">
        <f>INDEX(InputData!D$12:D$2000,MATCH($B312,InputData!$B$12:$B$2000,0)+4,1)</f>
        <v>0</v>
      </c>
      <c r="F312" s="163">
        <f>INDEX(InputData!E$12:E$2000,MATCH($B312,InputData!$B$12:$B$2000,0)+4,1)</f>
        <v>0</v>
      </c>
      <c r="G312" s="163">
        <f>INDEX(InputData!F$12:F$2000,MATCH($B312,InputData!$B$12:$B$2000,0)+4,1)</f>
        <v>0</v>
      </c>
      <c r="H312" s="163">
        <f>INDEX(InputData!G$12:G$2000,MATCH($B312,InputData!$B$12:$B$2000,0)+4,1)</f>
        <v>0</v>
      </c>
      <c r="I312" s="163">
        <f>INDEX(InputData!H$12:H$2000,MATCH($B312,InputData!$B$12:$B$2000,0)+4,1)</f>
        <v>0</v>
      </c>
      <c r="J312" s="163">
        <f>INDEX(InputData!I$12:I$2000,MATCH($B312,InputData!$B$12:$B$2000,0)+4,1)</f>
        <v>0</v>
      </c>
      <c r="K312" s="163">
        <f>INDEX(InputData!J$12:J$2000,MATCH($B312,InputData!$B$12:$B$2000,0)+4,1)</f>
        <v>0</v>
      </c>
      <c r="L312" s="163">
        <f>INDEX(InputData!K$12:K$2000,MATCH($B312,InputData!$B$12:$B$2000,0)+4,1)</f>
        <v>0</v>
      </c>
      <c r="M312" s="163">
        <f>INDEX(InputData!L$12:L$2000,MATCH($B312,InputData!$B$12:$B$2000,0)+4,1)</f>
        <v>0</v>
      </c>
      <c r="N312" s="163">
        <f>INDEX(InputData!M$12:M$2000,MATCH($B312,InputData!$B$12:$B$2000,0)+4,1)</f>
        <v>0</v>
      </c>
      <c r="O312" s="165" t="str">
        <f t="shared" si="87"/>
        <v/>
      </c>
      <c r="P312" s="165">
        <f t="shared" si="88"/>
        <v>0</v>
      </c>
    </row>
    <row r="313" spans="2:16" ht="12.75" x14ac:dyDescent="0.2">
      <c r="B313" s="196" t="s">
        <v>225</v>
      </c>
      <c r="C313" s="75">
        <f>INDEX(InputData!G$12:G$2000,MATCH(B313,InputData!$B$12:$B$2000,0),1)</f>
        <v>0</v>
      </c>
      <c r="D313" s="76">
        <f>INDEX(InputData!D$12:D$2000,MATCH(B313,InputData!$B$12:$B$2000,0),1)</f>
        <v>0</v>
      </c>
      <c r="E313" s="163">
        <f>INDEX(InputData!D$12:D$2000,MATCH($B313,InputData!$B$12:$B$2000,0)+4,1)</f>
        <v>0</v>
      </c>
      <c r="F313" s="163">
        <f>INDEX(InputData!E$12:E$2000,MATCH($B313,InputData!$B$12:$B$2000,0)+4,1)</f>
        <v>0</v>
      </c>
      <c r="G313" s="163">
        <f>INDEX(InputData!F$12:F$2000,MATCH($B313,InputData!$B$12:$B$2000,0)+4,1)</f>
        <v>0</v>
      </c>
      <c r="H313" s="163">
        <f>INDEX(InputData!G$12:G$2000,MATCH($B313,InputData!$B$12:$B$2000,0)+4,1)</f>
        <v>0</v>
      </c>
      <c r="I313" s="163">
        <f>INDEX(InputData!H$12:H$2000,MATCH($B313,InputData!$B$12:$B$2000,0)+4,1)</f>
        <v>0</v>
      </c>
      <c r="J313" s="163">
        <f>INDEX(InputData!I$12:I$2000,MATCH($B313,InputData!$B$12:$B$2000,0)+4,1)</f>
        <v>0</v>
      </c>
      <c r="K313" s="163">
        <f>INDEX(InputData!J$12:J$2000,MATCH($B313,InputData!$B$12:$B$2000,0)+4,1)</f>
        <v>0</v>
      </c>
      <c r="L313" s="163">
        <f>INDEX(InputData!K$12:K$2000,MATCH($B313,InputData!$B$12:$B$2000,0)+4,1)</f>
        <v>0</v>
      </c>
      <c r="M313" s="163">
        <f>INDEX(InputData!L$12:L$2000,MATCH($B313,InputData!$B$12:$B$2000,0)+4,1)</f>
        <v>0</v>
      </c>
      <c r="N313" s="163">
        <f>INDEX(InputData!M$12:M$2000,MATCH($B313,InputData!$B$12:$B$2000,0)+4,1)</f>
        <v>0</v>
      </c>
      <c r="O313" s="165" t="str">
        <f t="shared" si="87"/>
        <v/>
      </c>
      <c r="P313" s="165">
        <f t="shared" si="88"/>
        <v>0</v>
      </c>
    </row>
    <row r="314" spans="2:16" ht="12.75" x14ac:dyDescent="0.2">
      <c r="B314" s="196" t="s">
        <v>229</v>
      </c>
      <c r="C314" s="75">
        <f>INDEX(InputData!G$12:G$2000,MATCH(B314,InputData!$B$12:$B$2000,0),1)</f>
        <v>0</v>
      </c>
      <c r="D314" s="76" t="str">
        <f>INDEX(InputData!D$12:D$2000,MATCH(B314,InputData!$B$12:$B$2000,0),1)</f>
        <v>JASO BC</v>
      </c>
      <c r="E314" s="163">
        <f>INDEX(InputData!D$12:D$2000,MATCH($B314,InputData!$B$12:$B$2000,0)+4,1)</f>
        <v>0</v>
      </c>
      <c r="F314" s="163">
        <f>INDEX(InputData!E$12:E$2000,MATCH($B314,InputData!$B$12:$B$2000,0)+4,1)</f>
        <v>0</v>
      </c>
      <c r="G314" s="163">
        <f>INDEX(InputData!F$12:F$2000,MATCH($B314,InputData!$B$12:$B$2000,0)+4,1)</f>
        <v>0</v>
      </c>
      <c r="H314" s="163">
        <f>INDEX(InputData!G$12:G$2000,MATCH($B314,InputData!$B$12:$B$2000,0)+4,1)</f>
        <v>0</v>
      </c>
      <c r="I314" s="163">
        <f>INDEX(InputData!H$12:H$2000,MATCH($B314,InputData!$B$12:$B$2000,0)+4,1)</f>
        <v>0</v>
      </c>
      <c r="J314" s="163">
        <f>INDEX(InputData!I$12:I$2000,MATCH($B314,InputData!$B$12:$B$2000,0)+4,1)</f>
        <v>0</v>
      </c>
      <c r="K314" s="163">
        <f>INDEX(InputData!J$12:J$2000,MATCH($B314,InputData!$B$12:$B$2000,0)+4,1)</f>
        <v>0</v>
      </c>
      <c r="L314" s="163">
        <f>INDEX(InputData!K$12:K$2000,MATCH($B314,InputData!$B$12:$B$2000,0)+4,1)</f>
        <v>0</v>
      </c>
      <c r="M314" s="163">
        <f>INDEX(InputData!L$12:L$2000,MATCH($B314,InputData!$B$12:$B$2000,0)+4,1)</f>
        <v>0</v>
      </c>
      <c r="N314" s="163">
        <f>INDEX(InputData!M$12:M$2000,MATCH($B314,InputData!$B$12:$B$2000,0)+4,1)</f>
        <v>0</v>
      </c>
      <c r="O314" s="165" t="str">
        <f t="shared" si="87"/>
        <v/>
      </c>
      <c r="P314" s="165">
        <f t="shared" si="88"/>
        <v>0</v>
      </c>
    </row>
    <row r="315" spans="2:16" ht="12.75" x14ac:dyDescent="0.2">
      <c r="B315" s="196" t="s">
        <v>233</v>
      </c>
      <c r="C315" s="75">
        <f>INDEX(InputData!G$12:G$2000,MATCH(B315,InputData!$B$12:$B$2000,0),1)</f>
        <v>0</v>
      </c>
      <c r="D315" s="76">
        <f>INDEX(InputData!D$12:D$2000,MATCH(B315,InputData!$B$12:$B$2000,0),1)</f>
        <v>0</v>
      </c>
      <c r="E315" s="163">
        <f>INDEX(InputData!D$12:D$2000,MATCH($B315,InputData!$B$12:$B$2000,0)+4,1)</f>
        <v>0</v>
      </c>
      <c r="F315" s="163">
        <f>INDEX(InputData!E$12:E$2000,MATCH($B315,InputData!$B$12:$B$2000,0)+4,1)</f>
        <v>0</v>
      </c>
      <c r="G315" s="163">
        <f>INDEX(InputData!F$12:F$2000,MATCH($B315,InputData!$B$12:$B$2000,0)+4,1)</f>
        <v>0</v>
      </c>
      <c r="H315" s="163">
        <f>INDEX(InputData!G$12:G$2000,MATCH($B315,InputData!$B$12:$B$2000,0)+4,1)</f>
        <v>0</v>
      </c>
      <c r="I315" s="163">
        <f>INDEX(InputData!H$12:H$2000,MATCH($B315,InputData!$B$12:$B$2000,0)+4,1)</f>
        <v>0</v>
      </c>
      <c r="J315" s="163">
        <f>INDEX(InputData!I$12:I$2000,MATCH($B315,InputData!$B$12:$B$2000,0)+4,1)</f>
        <v>0</v>
      </c>
      <c r="K315" s="163">
        <f>INDEX(InputData!J$12:J$2000,MATCH($B315,InputData!$B$12:$B$2000,0)+4,1)</f>
        <v>0</v>
      </c>
      <c r="L315" s="163">
        <f>INDEX(InputData!K$12:K$2000,MATCH($B315,InputData!$B$12:$B$2000,0)+4,1)</f>
        <v>0</v>
      </c>
      <c r="M315" s="163">
        <f>INDEX(InputData!L$12:L$2000,MATCH($B315,InputData!$B$12:$B$2000,0)+4,1)</f>
        <v>0</v>
      </c>
      <c r="N315" s="163">
        <f>INDEX(InputData!M$12:M$2000,MATCH($B315,InputData!$B$12:$B$2000,0)+4,1)</f>
        <v>0</v>
      </c>
      <c r="O315" s="165" t="str">
        <f t="shared" si="87"/>
        <v/>
      </c>
      <c r="P315" s="165">
        <f t="shared" si="88"/>
        <v>0</v>
      </c>
    </row>
    <row r="316" spans="2:16" ht="12.75" x14ac:dyDescent="0.2">
      <c r="B316" s="196" t="s">
        <v>237</v>
      </c>
      <c r="C316" s="75">
        <f>INDEX(InputData!G$12:G$2000,MATCH(B316,InputData!$B$12:$B$2000,0),1)</f>
        <v>0</v>
      </c>
      <c r="D316" s="76" t="str">
        <f>INDEX(InputData!D$12:D$2000,MATCH(B316,InputData!$B$12:$B$2000,0),1)</f>
        <v>JASO BC</v>
      </c>
      <c r="E316" s="163">
        <f>INDEX(InputData!D$12:D$2000,MATCH($B316,InputData!$B$12:$B$2000,0)+4,1)</f>
        <v>0</v>
      </c>
      <c r="F316" s="163">
        <f>INDEX(InputData!E$12:E$2000,MATCH($B316,InputData!$B$12:$B$2000,0)+4,1)</f>
        <v>0</v>
      </c>
      <c r="G316" s="163">
        <f>INDEX(InputData!F$12:F$2000,MATCH($B316,InputData!$B$12:$B$2000,0)+4,1)</f>
        <v>0</v>
      </c>
      <c r="H316" s="163">
        <f>INDEX(InputData!G$12:G$2000,MATCH($B316,InputData!$B$12:$B$2000,0)+4,1)</f>
        <v>0</v>
      </c>
      <c r="I316" s="163">
        <f>INDEX(InputData!H$12:H$2000,MATCH($B316,InputData!$B$12:$B$2000,0)+4,1)</f>
        <v>0</v>
      </c>
      <c r="J316" s="163">
        <f>INDEX(InputData!I$12:I$2000,MATCH($B316,InputData!$B$12:$B$2000,0)+4,1)</f>
        <v>0</v>
      </c>
      <c r="K316" s="163">
        <f>INDEX(InputData!J$12:J$2000,MATCH($B316,InputData!$B$12:$B$2000,0)+4,1)</f>
        <v>0</v>
      </c>
      <c r="L316" s="163">
        <f>INDEX(InputData!K$12:K$2000,MATCH($B316,InputData!$B$12:$B$2000,0)+4,1)</f>
        <v>0</v>
      </c>
      <c r="M316" s="163">
        <f>INDEX(InputData!L$12:L$2000,MATCH($B316,InputData!$B$12:$B$2000,0)+4,1)</f>
        <v>0</v>
      </c>
      <c r="N316" s="163">
        <f>INDEX(InputData!M$12:M$2000,MATCH($B316,InputData!$B$12:$B$2000,0)+4,1)</f>
        <v>0</v>
      </c>
      <c r="O316" s="165" t="str">
        <f t="shared" si="87"/>
        <v/>
      </c>
      <c r="P316" s="165">
        <f t="shared" si="88"/>
        <v>0</v>
      </c>
    </row>
    <row r="317" spans="2:16" ht="12.75" x14ac:dyDescent="0.2">
      <c r="B317" s="196" t="s">
        <v>241</v>
      </c>
      <c r="C317" s="75">
        <f>INDEX(InputData!G$12:G$2000,MATCH(B317,InputData!$B$12:$B$2000,0),1)</f>
        <v>0</v>
      </c>
      <c r="D317" s="76">
        <f>INDEX(InputData!D$12:D$2000,MATCH(B317,InputData!$B$12:$B$2000,0),1)</f>
        <v>0</v>
      </c>
      <c r="E317" s="163">
        <f>INDEX(InputData!D$12:D$2000,MATCH($B317,InputData!$B$12:$B$2000,0)+4,1)</f>
        <v>0</v>
      </c>
      <c r="F317" s="163">
        <f>INDEX(InputData!E$12:E$2000,MATCH($B317,InputData!$B$12:$B$2000,0)+4,1)</f>
        <v>0</v>
      </c>
      <c r="G317" s="163">
        <f>INDEX(InputData!F$12:F$2000,MATCH($B317,InputData!$B$12:$B$2000,0)+4,1)</f>
        <v>0</v>
      </c>
      <c r="H317" s="163">
        <f>INDEX(InputData!G$12:G$2000,MATCH($B317,InputData!$B$12:$B$2000,0)+4,1)</f>
        <v>0</v>
      </c>
      <c r="I317" s="163">
        <f>INDEX(InputData!H$12:H$2000,MATCH($B317,InputData!$B$12:$B$2000,0)+4,1)</f>
        <v>0</v>
      </c>
      <c r="J317" s="163">
        <f>INDEX(InputData!I$12:I$2000,MATCH($B317,InputData!$B$12:$B$2000,0)+4,1)</f>
        <v>0</v>
      </c>
      <c r="K317" s="163">
        <f>INDEX(InputData!J$12:J$2000,MATCH($B317,InputData!$B$12:$B$2000,0)+4,1)</f>
        <v>0</v>
      </c>
      <c r="L317" s="163">
        <f>INDEX(InputData!K$12:K$2000,MATCH($B317,InputData!$B$12:$B$2000,0)+4,1)</f>
        <v>0</v>
      </c>
      <c r="M317" s="163">
        <f>INDEX(InputData!L$12:L$2000,MATCH($B317,InputData!$B$12:$B$2000,0)+4,1)</f>
        <v>0</v>
      </c>
      <c r="N317" s="163">
        <f>INDEX(InputData!M$12:M$2000,MATCH($B317,InputData!$B$12:$B$2000,0)+4,1)</f>
        <v>0</v>
      </c>
      <c r="O317" s="165" t="str">
        <f t="shared" si="87"/>
        <v/>
      </c>
      <c r="P317" s="165">
        <f t="shared" si="88"/>
        <v>0</v>
      </c>
    </row>
    <row r="318" spans="2:16" ht="12.75" x14ac:dyDescent="0.2">
      <c r="B318" s="196" t="s">
        <v>330</v>
      </c>
      <c r="C318" s="75">
        <f>INDEX(InputData!G$12:G$2000,MATCH(B318,InputData!$B$12:$B$2000,0),1)</f>
        <v>0</v>
      </c>
      <c r="D318" s="76" t="str">
        <f>INDEX(InputData!D$12:D$2000,MATCH(B318,InputData!$B$12:$B$2000,0),1)</f>
        <v>JASO BC</v>
      </c>
      <c r="E318" s="163">
        <f>INDEX(InputData!D$12:D$2000,MATCH($B318,InputData!$B$12:$B$2000,0)+4,1)</f>
        <v>0</v>
      </c>
      <c r="F318" s="163">
        <f>INDEX(InputData!E$12:E$2000,MATCH($B318,InputData!$B$12:$B$2000,0)+4,1)</f>
        <v>0</v>
      </c>
      <c r="G318" s="163">
        <f>INDEX(InputData!F$12:F$2000,MATCH($B318,InputData!$B$12:$B$2000,0)+4,1)</f>
        <v>0</v>
      </c>
      <c r="H318" s="163">
        <f>INDEX(InputData!G$12:G$2000,MATCH($B318,InputData!$B$12:$B$2000,0)+4,1)</f>
        <v>0</v>
      </c>
      <c r="I318" s="163">
        <f>INDEX(InputData!H$12:H$2000,MATCH($B318,InputData!$B$12:$B$2000,0)+4,1)</f>
        <v>0</v>
      </c>
      <c r="J318" s="163">
        <f>INDEX(InputData!I$12:I$2000,MATCH($B318,InputData!$B$12:$B$2000,0)+4,1)</f>
        <v>0</v>
      </c>
      <c r="K318" s="163">
        <f>INDEX(InputData!J$12:J$2000,MATCH($B318,InputData!$B$12:$B$2000,0)+4,1)</f>
        <v>0</v>
      </c>
      <c r="L318" s="163">
        <f>INDEX(InputData!K$12:K$2000,MATCH($B318,InputData!$B$12:$B$2000,0)+4,1)</f>
        <v>0</v>
      </c>
      <c r="M318" s="163">
        <f>INDEX(InputData!L$12:L$2000,MATCH($B318,InputData!$B$12:$B$2000,0)+4,1)</f>
        <v>0</v>
      </c>
      <c r="N318" s="163">
        <f>INDEX(InputData!M$12:M$2000,MATCH($B318,InputData!$B$12:$B$2000,0)+4,1)</f>
        <v>0</v>
      </c>
      <c r="O318" s="165" t="str">
        <f t="shared" si="87"/>
        <v/>
      </c>
      <c r="P318" s="165">
        <f t="shared" si="88"/>
        <v>0</v>
      </c>
    </row>
    <row r="319" spans="2:16" ht="12.75" x14ac:dyDescent="0.2">
      <c r="B319" s="196" t="s">
        <v>331</v>
      </c>
      <c r="C319" s="75">
        <f>INDEX(InputData!G$12:G$2000,MATCH(B319,InputData!$B$12:$B$2000,0),1)</f>
        <v>0</v>
      </c>
      <c r="D319" s="76">
        <f>INDEX(InputData!D$12:D$2000,MATCH(B319,InputData!$B$12:$B$2000,0),1)</f>
        <v>0</v>
      </c>
      <c r="E319" s="163">
        <f>INDEX(InputData!D$12:D$2000,MATCH($B319,InputData!$B$12:$B$2000,0)+4,1)</f>
        <v>0</v>
      </c>
      <c r="F319" s="163">
        <f>INDEX(InputData!E$12:E$2000,MATCH($B319,InputData!$B$12:$B$2000,0)+4,1)</f>
        <v>0</v>
      </c>
      <c r="G319" s="163">
        <f>INDEX(InputData!F$12:F$2000,MATCH($B319,InputData!$B$12:$B$2000,0)+4,1)</f>
        <v>0</v>
      </c>
      <c r="H319" s="163">
        <f>INDEX(InputData!G$12:G$2000,MATCH($B319,InputData!$B$12:$B$2000,0)+4,1)</f>
        <v>0</v>
      </c>
      <c r="I319" s="163">
        <f>INDEX(InputData!H$12:H$2000,MATCH($B319,InputData!$B$12:$B$2000,0)+4,1)</f>
        <v>0</v>
      </c>
      <c r="J319" s="163">
        <f>INDEX(InputData!I$12:I$2000,MATCH($B319,InputData!$B$12:$B$2000,0)+4,1)</f>
        <v>0</v>
      </c>
      <c r="K319" s="163">
        <f>INDEX(InputData!J$12:J$2000,MATCH($B319,InputData!$B$12:$B$2000,0)+4,1)</f>
        <v>0</v>
      </c>
      <c r="L319" s="163">
        <f>INDEX(InputData!K$12:K$2000,MATCH($B319,InputData!$B$12:$B$2000,0)+4,1)</f>
        <v>0</v>
      </c>
      <c r="M319" s="163">
        <f>INDEX(InputData!L$12:L$2000,MATCH($B319,InputData!$B$12:$B$2000,0)+4,1)</f>
        <v>0</v>
      </c>
      <c r="N319" s="163">
        <f>INDEX(InputData!M$12:M$2000,MATCH($B319,InputData!$B$12:$B$2000,0)+4,1)</f>
        <v>0</v>
      </c>
      <c r="O319" s="165" t="str">
        <f t="shared" si="87"/>
        <v/>
      </c>
      <c r="P319" s="165">
        <f t="shared" si="88"/>
        <v>0</v>
      </c>
    </row>
    <row r="320" spans="2:16" ht="12.75" x14ac:dyDescent="0.2">
      <c r="B320" s="196" t="s">
        <v>332</v>
      </c>
      <c r="C320" s="75">
        <f>INDEX(InputData!G$12:G$2000,MATCH(B320,InputData!$B$12:$B$2000,0),1)</f>
        <v>0</v>
      </c>
      <c r="D320" s="76" t="str">
        <f>INDEX(InputData!D$12:D$2000,MATCH(B320,InputData!$B$12:$B$2000,0),1)</f>
        <v>JASO BC</v>
      </c>
      <c r="E320" s="163">
        <f>INDEX(InputData!D$12:D$2000,MATCH($B320,InputData!$B$12:$B$2000,0)+4,1)</f>
        <v>0</v>
      </c>
      <c r="F320" s="163">
        <f>INDEX(InputData!E$12:E$2000,MATCH($B320,InputData!$B$12:$B$2000,0)+4,1)</f>
        <v>0</v>
      </c>
      <c r="G320" s="163">
        <f>INDEX(InputData!F$12:F$2000,MATCH($B320,InputData!$B$12:$B$2000,0)+4,1)</f>
        <v>0</v>
      </c>
      <c r="H320" s="163">
        <f>INDEX(InputData!G$12:G$2000,MATCH($B320,InputData!$B$12:$B$2000,0)+4,1)</f>
        <v>0</v>
      </c>
      <c r="I320" s="163">
        <f>INDEX(InputData!H$12:H$2000,MATCH($B320,InputData!$B$12:$B$2000,0)+4,1)</f>
        <v>0</v>
      </c>
      <c r="J320" s="163">
        <f>INDEX(InputData!I$12:I$2000,MATCH($B320,InputData!$B$12:$B$2000,0)+4,1)</f>
        <v>0</v>
      </c>
      <c r="K320" s="163">
        <f>INDEX(InputData!J$12:J$2000,MATCH($B320,InputData!$B$12:$B$2000,0)+4,1)</f>
        <v>0</v>
      </c>
      <c r="L320" s="163">
        <f>INDEX(InputData!K$12:K$2000,MATCH($B320,InputData!$B$12:$B$2000,0)+4,1)</f>
        <v>0</v>
      </c>
      <c r="M320" s="163">
        <f>INDEX(InputData!L$12:L$2000,MATCH($B320,InputData!$B$12:$B$2000,0)+4,1)</f>
        <v>0</v>
      </c>
      <c r="N320" s="163">
        <f>INDEX(InputData!M$12:M$2000,MATCH($B320,InputData!$B$12:$B$2000,0)+4,1)</f>
        <v>0</v>
      </c>
      <c r="O320" s="165" t="str">
        <f t="shared" si="87"/>
        <v/>
      </c>
      <c r="P320" s="165">
        <f t="shared" si="88"/>
        <v>0</v>
      </c>
    </row>
    <row r="321" spans="2:16" ht="12.75" x14ac:dyDescent="0.2">
      <c r="B321" s="196" t="s">
        <v>333</v>
      </c>
      <c r="C321" s="75">
        <f>INDEX(InputData!G$12:G$2000,MATCH(B321,InputData!$B$12:$B$2000,0),1)</f>
        <v>0</v>
      </c>
      <c r="D321" s="76">
        <f>INDEX(InputData!D$12:D$2000,MATCH(B321,InputData!$B$12:$B$2000,0),1)</f>
        <v>0</v>
      </c>
      <c r="E321" s="163">
        <f>INDEX(InputData!D$12:D$2000,MATCH($B321,InputData!$B$12:$B$2000,0)+4,1)</f>
        <v>0</v>
      </c>
      <c r="F321" s="163">
        <f>INDEX(InputData!E$12:E$2000,MATCH($B321,InputData!$B$12:$B$2000,0)+4,1)</f>
        <v>0</v>
      </c>
      <c r="G321" s="163">
        <f>INDEX(InputData!F$12:F$2000,MATCH($B321,InputData!$B$12:$B$2000,0)+4,1)</f>
        <v>0</v>
      </c>
      <c r="H321" s="163">
        <f>INDEX(InputData!G$12:G$2000,MATCH($B321,InputData!$B$12:$B$2000,0)+4,1)</f>
        <v>0</v>
      </c>
      <c r="I321" s="163">
        <f>INDEX(InputData!H$12:H$2000,MATCH($B321,InputData!$B$12:$B$2000,0)+4,1)</f>
        <v>0</v>
      </c>
      <c r="J321" s="163">
        <f>INDEX(InputData!I$12:I$2000,MATCH($B321,InputData!$B$12:$B$2000,0)+4,1)</f>
        <v>0</v>
      </c>
      <c r="K321" s="163">
        <f>INDEX(InputData!J$12:J$2000,MATCH($B321,InputData!$B$12:$B$2000,0)+4,1)</f>
        <v>0</v>
      </c>
      <c r="L321" s="163">
        <f>INDEX(InputData!K$12:K$2000,MATCH($B321,InputData!$B$12:$B$2000,0)+4,1)</f>
        <v>0</v>
      </c>
      <c r="M321" s="163">
        <f>INDEX(InputData!L$12:L$2000,MATCH($B321,InputData!$B$12:$B$2000,0)+4,1)</f>
        <v>0</v>
      </c>
      <c r="N321" s="163">
        <f>INDEX(InputData!M$12:M$2000,MATCH($B321,InputData!$B$12:$B$2000,0)+4,1)</f>
        <v>0</v>
      </c>
      <c r="O321" s="165" t="str">
        <f t="shared" si="87"/>
        <v/>
      </c>
      <c r="P321" s="165">
        <f t="shared" si="88"/>
        <v>0</v>
      </c>
    </row>
    <row r="322" spans="2:16" ht="12.75" x14ac:dyDescent="0.2">
      <c r="B322" s="196" t="s">
        <v>334</v>
      </c>
      <c r="C322" s="75">
        <f>INDEX(InputData!G$12:G$2000,MATCH(B322,InputData!$B$12:$B$2000,0),1)</f>
        <v>0</v>
      </c>
      <c r="D322" s="76" t="str">
        <f>INDEX(InputData!D$12:D$2000,MATCH(B322,InputData!$B$12:$B$2000,0),1)</f>
        <v>JASO BC</v>
      </c>
      <c r="E322" s="163">
        <f>INDEX(InputData!D$12:D$2000,MATCH($B322,InputData!$B$12:$B$2000,0)+4,1)</f>
        <v>0</v>
      </c>
      <c r="F322" s="163">
        <f>INDEX(InputData!E$12:E$2000,MATCH($B322,InputData!$B$12:$B$2000,0)+4,1)</f>
        <v>0</v>
      </c>
      <c r="G322" s="163">
        <f>INDEX(InputData!F$12:F$2000,MATCH($B322,InputData!$B$12:$B$2000,0)+4,1)</f>
        <v>0</v>
      </c>
      <c r="H322" s="163">
        <f>INDEX(InputData!G$12:G$2000,MATCH($B322,InputData!$B$12:$B$2000,0)+4,1)</f>
        <v>0</v>
      </c>
      <c r="I322" s="163">
        <f>INDEX(InputData!H$12:H$2000,MATCH($B322,InputData!$B$12:$B$2000,0)+4,1)</f>
        <v>0</v>
      </c>
      <c r="J322" s="163">
        <f>INDEX(InputData!I$12:I$2000,MATCH($B322,InputData!$B$12:$B$2000,0)+4,1)</f>
        <v>0</v>
      </c>
      <c r="K322" s="163">
        <f>INDEX(InputData!J$12:J$2000,MATCH($B322,InputData!$B$12:$B$2000,0)+4,1)</f>
        <v>0</v>
      </c>
      <c r="L322" s="163">
        <f>INDEX(InputData!K$12:K$2000,MATCH($B322,InputData!$B$12:$B$2000,0)+4,1)</f>
        <v>0</v>
      </c>
      <c r="M322" s="163">
        <f>INDEX(InputData!L$12:L$2000,MATCH($B322,InputData!$B$12:$B$2000,0)+4,1)</f>
        <v>0</v>
      </c>
      <c r="N322" s="163">
        <f>INDEX(InputData!M$12:M$2000,MATCH($B322,InputData!$B$12:$B$2000,0)+4,1)</f>
        <v>0</v>
      </c>
      <c r="O322" s="165" t="str">
        <f t="shared" si="87"/>
        <v/>
      </c>
      <c r="P322" s="165">
        <f t="shared" si="88"/>
        <v>0</v>
      </c>
    </row>
    <row r="323" spans="2:16" ht="12.75" x14ac:dyDescent="0.2">
      <c r="B323" s="196" t="s">
        <v>335</v>
      </c>
      <c r="C323" s="75">
        <f>INDEX(InputData!G$12:G$2000,MATCH(B323,InputData!$B$12:$B$2000,0),1)</f>
        <v>0</v>
      </c>
      <c r="D323" s="76">
        <f>INDEX(InputData!D$12:D$2000,MATCH(B323,InputData!$B$12:$B$2000,0),1)</f>
        <v>0</v>
      </c>
      <c r="E323" s="163">
        <f>INDEX(InputData!D$12:D$2000,MATCH($B323,InputData!$B$12:$B$2000,0)+4,1)</f>
        <v>0</v>
      </c>
      <c r="F323" s="163">
        <f>INDEX(InputData!E$12:E$2000,MATCH($B323,InputData!$B$12:$B$2000,0)+4,1)</f>
        <v>0</v>
      </c>
      <c r="G323" s="163">
        <f>INDEX(InputData!F$12:F$2000,MATCH($B323,InputData!$B$12:$B$2000,0)+4,1)</f>
        <v>0</v>
      </c>
      <c r="H323" s="163">
        <f>INDEX(InputData!G$12:G$2000,MATCH($B323,InputData!$B$12:$B$2000,0)+4,1)</f>
        <v>0</v>
      </c>
      <c r="I323" s="163">
        <f>INDEX(InputData!H$12:H$2000,MATCH($B323,InputData!$B$12:$B$2000,0)+4,1)</f>
        <v>0</v>
      </c>
      <c r="J323" s="163">
        <f>INDEX(InputData!I$12:I$2000,MATCH($B323,InputData!$B$12:$B$2000,0)+4,1)</f>
        <v>0</v>
      </c>
      <c r="K323" s="163">
        <f>INDEX(InputData!J$12:J$2000,MATCH($B323,InputData!$B$12:$B$2000,0)+4,1)</f>
        <v>0</v>
      </c>
      <c r="L323" s="163">
        <f>INDEX(InputData!K$12:K$2000,MATCH($B323,InputData!$B$12:$B$2000,0)+4,1)</f>
        <v>0</v>
      </c>
      <c r="M323" s="163">
        <f>INDEX(InputData!L$12:L$2000,MATCH($B323,InputData!$B$12:$B$2000,0)+4,1)</f>
        <v>0</v>
      </c>
      <c r="N323" s="163">
        <f>INDEX(InputData!M$12:M$2000,MATCH($B323,InputData!$B$12:$B$2000,0)+4,1)</f>
        <v>0</v>
      </c>
      <c r="O323" s="165" t="str">
        <f t="shared" si="87"/>
        <v/>
      </c>
      <c r="P323" s="165">
        <f t="shared" si="88"/>
        <v>0</v>
      </c>
    </row>
    <row r="324" spans="2:16" ht="12.75" x14ac:dyDescent="0.2">
      <c r="B324" s="196" t="s">
        <v>336</v>
      </c>
      <c r="C324" s="75">
        <f>INDEX(InputData!G$12:G$2000,MATCH(B324,InputData!$B$12:$B$2000,0),1)</f>
        <v>0</v>
      </c>
      <c r="D324" s="76" t="str">
        <f>INDEX(InputData!D$12:D$2000,MATCH(B324,InputData!$B$12:$B$2000,0),1)</f>
        <v>JASO BC</v>
      </c>
      <c r="E324" s="163">
        <f>INDEX(InputData!D$12:D$2000,MATCH($B324,InputData!$B$12:$B$2000,0)+4,1)</f>
        <v>0</v>
      </c>
      <c r="F324" s="163">
        <f>INDEX(InputData!E$12:E$2000,MATCH($B324,InputData!$B$12:$B$2000,0)+4,1)</f>
        <v>0</v>
      </c>
      <c r="G324" s="163">
        <f>INDEX(InputData!F$12:F$2000,MATCH($B324,InputData!$B$12:$B$2000,0)+4,1)</f>
        <v>0</v>
      </c>
      <c r="H324" s="163">
        <f>INDEX(InputData!G$12:G$2000,MATCH($B324,InputData!$B$12:$B$2000,0)+4,1)</f>
        <v>0</v>
      </c>
      <c r="I324" s="163">
        <f>INDEX(InputData!H$12:H$2000,MATCH($B324,InputData!$B$12:$B$2000,0)+4,1)</f>
        <v>0</v>
      </c>
      <c r="J324" s="163">
        <f>INDEX(InputData!I$12:I$2000,MATCH($B324,InputData!$B$12:$B$2000,0)+4,1)</f>
        <v>0</v>
      </c>
      <c r="K324" s="163">
        <f>INDEX(InputData!J$12:J$2000,MATCH($B324,InputData!$B$12:$B$2000,0)+4,1)</f>
        <v>0</v>
      </c>
      <c r="L324" s="163">
        <f>INDEX(InputData!K$12:K$2000,MATCH($B324,InputData!$B$12:$B$2000,0)+4,1)</f>
        <v>0</v>
      </c>
      <c r="M324" s="163">
        <f>INDEX(InputData!L$12:L$2000,MATCH($B324,InputData!$B$12:$B$2000,0)+4,1)</f>
        <v>0</v>
      </c>
      <c r="N324" s="163">
        <f>INDEX(InputData!M$12:M$2000,MATCH($B324,InputData!$B$12:$B$2000,0)+4,1)</f>
        <v>0</v>
      </c>
      <c r="O324" s="165" t="str">
        <f t="shared" si="87"/>
        <v/>
      </c>
      <c r="P324" s="165">
        <f t="shared" si="88"/>
        <v>0</v>
      </c>
    </row>
    <row r="325" spans="2:16" ht="12.75" x14ac:dyDescent="0.2">
      <c r="B325" s="196" t="s">
        <v>337</v>
      </c>
      <c r="C325" s="75">
        <f>INDEX(InputData!G$12:G$2000,MATCH(B325,InputData!$B$12:$B$2000,0),1)</f>
        <v>0</v>
      </c>
      <c r="D325" s="76">
        <f>INDEX(InputData!D$12:D$2000,MATCH(B325,InputData!$B$12:$B$2000,0),1)</f>
        <v>0</v>
      </c>
      <c r="E325" s="163">
        <f>INDEX(InputData!D$12:D$2000,MATCH($B325,InputData!$B$12:$B$2000,0)+4,1)</f>
        <v>0</v>
      </c>
      <c r="F325" s="163">
        <f>INDEX(InputData!E$12:E$2000,MATCH($B325,InputData!$B$12:$B$2000,0)+4,1)</f>
        <v>0</v>
      </c>
      <c r="G325" s="163">
        <f>INDEX(InputData!F$12:F$2000,MATCH($B325,InputData!$B$12:$B$2000,0)+4,1)</f>
        <v>0</v>
      </c>
      <c r="H325" s="163">
        <f>INDEX(InputData!G$12:G$2000,MATCH($B325,InputData!$B$12:$B$2000,0)+4,1)</f>
        <v>0</v>
      </c>
      <c r="I325" s="163">
        <f>INDEX(InputData!H$12:H$2000,MATCH($B325,InputData!$B$12:$B$2000,0)+4,1)</f>
        <v>0</v>
      </c>
      <c r="J325" s="163">
        <f>INDEX(InputData!I$12:I$2000,MATCH($B325,InputData!$B$12:$B$2000,0)+4,1)</f>
        <v>0</v>
      </c>
      <c r="K325" s="163">
        <f>INDEX(InputData!J$12:J$2000,MATCH($B325,InputData!$B$12:$B$2000,0)+4,1)</f>
        <v>0</v>
      </c>
      <c r="L325" s="163">
        <f>INDEX(InputData!K$12:K$2000,MATCH($B325,InputData!$B$12:$B$2000,0)+4,1)</f>
        <v>0</v>
      </c>
      <c r="M325" s="163">
        <f>INDEX(InputData!L$12:L$2000,MATCH($B325,InputData!$B$12:$B$2000,0)+4,1)</f>
        <v>0</v>
      </c>
      <c r="N325" s="163">
        <f>INDEX(InputData!M$12:M$2000,MATCH($B325,InputData!$B$12:$B$2000,0)+4,1)</f>
        <v>0</v>
      </c>
      <c r="O325" s="165" t="str">
        <f t="shared" si="87"/>
        <v/>
      </c>
      <c r="P325" s="165">
        <f t="shared" si="88"/>
        <v>0</v>
      </c>
    </row>
    <row r="326" spans="2:16" ht="12.75" x14ac:dyDescent="0.2">
      <c r="B326" s="196" t="s">
        <v>338</v>
      </c>
      <c r="C326" s="75">
        <f>INDEX(InputData!G$12:G$2000,MATCH(B326,InputData!$B$12:$B$2000,0),1)</f>
        <v>0</v>
      </c>
      <c r="D326" s="76" t="str">
        <f>INDEX(InputData!D$12:D$2000,MATCH(B326,InputData!$B$12:$B$2000,0),1)</f>
        <v>JASO BC</v>
      </c>
      <c r="E326" s="163">
        <f>INDEX(InputData!D$12:D$2000,MATCH($B326,InputData!$B$12:$B$2000,0)+4,1)</f>
        <v>0</v>
      </c>
      <c r="F326" s="163">
        <f>INDEX(InputData!E$12:E$2000,MATCH($B326,InputData!$B$12:$B$2000,0)+4,1)</f>
        <v>0</v>
      </c>
      <c r="G326" s="163">
        <f>INDEX(InputData!F$12:F$2000,MATCH($B326,InputData!$B$12:$B$2000,0)+4,1)</f>
        <v>0</v>
      </c>
      <c r="H326" s="163">
        <f>INDEX(InputData!G$12:G$2000,MATCH($B326,InputData!$B$12:$B$2000,0)+4,1)</f>
        <v>0</v>
      </c>
      <c r="I326" s="163">
        <f>INDEX(InputData!H$12:H$2000,MATCH($B326,InputData!$B$12:$B$2000,0)+4,1)</f>
        <v>0</v>
      </c>
      <c r="J326" s="163">
        <f>INDEX(InputData!I$12:I$2000,MATCH($B326,InputData!$B$12:$B$2000,0)+4,1)</f>
        <v>0</v>
      </c>
      <c r="K326" s="163">
        <f>INDEX(InputData!J$12:J$2000,MATCH($B326,InputData!$B$12:$B$2000,0)+4,1)</f>
        <v>0</v>
      </c>
      <c r="L326" s="163">
        <f>INDEX(InputData!K$12:K$2000,MATCH($B326,InputData!$B$12:$B$2000,0)+4,1)</f>
        <v>0</v>
      </c>
      <c r="M326" s="163">
        <f>INDEX(InputData!L$12:L$2000,MATCH($B326,InputData!$B$12:$B$2000,0)+4,1)</f>
        <v>0</v>
      </c>
      <c r="N326" s="163">
        <f>INDEX(InputData!M$12:M$2000,MATCH($B326,InputData!$B$12:$B$2000,0)+4,1)</f>
        <v>0</v>
      </c>
      <c r="O326" s="165" t="str">
        <f t="shared" si="87"/>
        <v/>
      </c>
      <c r="P326" s="165">
        <f t="shared" si="88"/>
        <v>0</v>
      </c>
    </row>
    <row r="327" spans="2:16" ht="12.75" x14ac:dyDescent="0.2">
      <c r="B327" s="196" t="s">
        <v>339</v>
      </c>
      <c r="C327" s="75">
        <f>INDEX(InputData!G$12:G$2000,MATCH(B327,InputData!$B$12:$B$2000,0),1)</f>
        <v>0</v>
      </c>
      <c r="D327" s="76">
        <f>INDEX(InputData!D$12:D$2000,MATCH(B327,InputData!$B$12:$B$2000,0),1)</f>
        <v>0</v>
      </c>
      <c r="E327" s="163">
        <f>INDEX(InputData!D$12:D$2000,MATCH($B327,InputData!$B$12:$B$2000,0)+4,1)</f>
        <v>0</v>
      </c>
      <c r="F327" s="163">
        <f>INDEX(InputData!E$12:E$2000,MATCH($B327,InputData!$B$12:$B$2000,0)+4,1)</f>
        <v>0</v>
      </c>
      <c r="G327" s="163">
        <f>INDEX(InputData!F$12:F$2000,MATCH($B327,InputData!$B$12:$B$2000,0)+4,1)</f>
        <v>0</v>
      </c>
      <c r="H327" s="163">
        <f>INDEX(InputData!G$12:G$2000,MATCH($B327,InputData!$B$12:$B$2000,0)+4,1)</f>
        <v>0</v>
      </c>
      <c r="I327" s="163">
        <f>INDEX(InputData!H$12:H$2000,MATCH($B327,InputData!$B$12:$B$2000,0)+4,1)</f>
        <v>0</v>
      </c>
      <c r="J327" s="163">
        <f>INDEX(InputData!I$12:I$2000,MATCH($B327,InputData!$B$12:$B$2000,0)+4,1)</f>
        <v>0</v>
      </c>
      <c r="K327" s="163">
        <f>INDEX(InputData!J$12:J$2000,MATCH($B327,InputData!$B$12:$B$2000,0)+4,1)</f>
        <v>0</v>
      </c>
      <c r="L327" s="163">
        <f>INDEX(InputData!K$12:K$2000,MATCH($B327,InputData!$B$12:$B$2000,0)+4,1)</f>
        <v>0</v>
      </c>
      <c r="M327" s="163">
        <f>INDEX(InputData!L$12:L$2000,MATCH($B327,InputData!$B$12:$B$2000,0)+4,1)</f>
        <v>0</v>
      </c>
      <c r="N327" s="163">
        <f>INDEX(InputData!M$12:M$2000,MATCH($B327,InputData!$B$12:$B$2000,0)+4,1)</f>
        <v>0</v>
      </c>
      <c r="O327" s="165" t="str">
        <f t="shared" si="87"/>
        <v/>
      </c>
      <c r="P327" s="165">
        <f t="shared" si="88"/>
        <v>0</v>
      </c>
    </row>
  </sheetData>
  <phoneticPr fontId="3"/>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46"/>
  <sheetViews>
    <sheetView topLeftCell="A34" workbookViewId="0">
      <selection activeCell="C49" sqref="C49"/>
    </sheetView>
  </sheetViews>
  <sheetFormatPr defaultRowHeight="12" x14ac:dyDescent="0.15"/>
  <cols>
    <col min="1" max="1" width="9" style="83"/>
    <col min="2" max="2" width="30.625" style="83" customWidth="1"/>
    <col min="3" max="3" width="23.875" style="83" customWidth="1"/>
    <col min="4" max="4" width="23.375" style="83" customWidth="1"/>
    <col min="5" max="5" width="17.75" style="83" customWidth="1"/>
    <col min="6" max="16384" width="9" style="83"/>
  </cols>
  <sheetData>
    <row r="2" spans="2:5" x14ac:dyDescent="0.15">
      <c r="B2" s="83" t="s">
        <v>104</v>
      </c>
    </row>
    <row r="4" spans="2:5" x14ac:dyDescent="0.15">
      <c r="B4" s="211" t="s">
        <v>402</v>
      </c>
      <c r="C4" s="211" t="s">
        <v>403</v>
      </c>
    </row>
    <row r="5" spans="2:5" x14ac:dyDescent="0.15">
      <c r="B5" s="212" t="s">
        <v>469</v>
      </c>
      <c r="C5" s="212" t="s">
        <v>404</v>
      </c>
    </row>
    <row r="6" spans="2:5" x14ac:dyDescent="0.15">
      <c r="B6" s="212" t="s">
        <v>470</v>
      </c>
      <c r="C6" s="212" t="s">
        <v>405</v>
      </c>
    </row>
    <row r="7" spans="2:5" x14ac:dyDescent="0.15">
      <c r="B7" s="212" t="s">
        <v>471</v>
      </c>
      <c r="C7" s="212" t="s">
        <v>27</v>
      </c>
    </row>
    <row r="8" spans="2:5" x14ac:dyDescent="0.15">
      <c r="B8" s="212" t="s">
        <v>472</v>
      </c>
      <c r="C8" s="212" t="s">
        <v>406</v>
      </c>
    </row>
    <row r="9" spans="2:5" x14ac:dyDescent="0.15">
      <c r="B9" s="212" t="s">
        <v>473</v>
      </c>
      <c r="C9" s="212" t="s">
        <v>28</v>
      </c>
    </row>
    <row r="10" spans="2:5" x14ac:dyDescent="0.15">
      <c r="B10" s="212" t="s">
        <v>474</v>
      </c>
      <c r="C10" s="212" t="s">
        <v>407</v>
      </c>
    </row>
    <row r="11" spans="2:5" x14ac:dyDescent="0.15">
      <c r="B11" s="212" t="s">
        <v>475</v>
      </c>
      <c r="C11" s="212" t="s">
        <v>29</v>
      </c>
    </row>
    <row r="12" spans="2:5" x14ac:dyDescent="0.15">
      <c r="B12" s="212" t="s">
        <v>476</v>
      </c>
      <c r="C12" s="212" t="s">
        <v>408</v>
      </c>
    </row>
    <row r="13" spans="2:5" x14ac:dyDescent="0.15">
      <c r="B13" s="212" t="s">
        <v>477</v>
      </c>
      <c r="C13" s="212" t="s">
        <v>30</v>
      </c>
    </row>
    <row r="14" spans="2:5" x14ac:dyDescent="0.15">
      <c r="B14" s="212" t="s">
        <v>478</v>
      </c>
      <c r="C14" s="212" t="s">
        <v>31</v>
      </c>
    </row>
    <row r="15" spans="2:5" x14ac:dyDescent="0.15">
      <c r="B15" s="213" t="s">
        <v>409</v>
      </c>
      <c r="C15" s="212" t="s">
        <v>410</v>
      </c>
    </row>
    <row r="16" spans="2:5" x14ac:dyDescent="0.15">
      <c r="B16" s="213" t="s">
        <v>411</v>
      </c>
      <c r="C16" s="212" t="s">
        <v>32</v>
      </c>
      <c r="E16" s="194"/>
    </row>
    <row r="17" spans="2:5" x14ac:dyDescent="0.15">
      <c r="B17" s="213" t="s">
        <v>412</v>
      </c>
      <c r="C17" s="212" t="s">
        <v>413</v>
      </c>
      <c r="E17" s="194"/>
    </row>
    <row r="18" spans="2:5" x14ac:dyDescent="0.15">
      <c r="B18" s="214" t="s">
        <v>33</v>
      </c>
      <c r="C18" s="212" t="s">
        <v>414</v>
      </c>
      <c r="E18" s="194"/>
    </row>
    <row r="19" spans="2:5" x14ac:dyDescent="0.15">
      <c r="B19" s="214" t="s">
        <v>415</v>
      </c>
      <c r="C19" s="212" t="s">
        <v>432</v>
      </c>
      <c r="D19" s="166" t="str">
        <f>IF(InputData!$M$1="English",TitleTable!$C19,TitleTable!B$19)</f>
        <v>Use air density adjustment</v>
      </c>
      <c r="E19" s="194"/>
    </row>
    <row r="20" spans="2:5" x14ac:dyDescent="0.15">
      <c r="B20" s="215" t="s">
        <v>416</v>
      </c>
      <c r="C20" s="166" t="s">
        <v>433</v>
      </c>
      <c r="D20" s="166" t="str">
        <f>IF(InputData!$M$1="English",TitleTable!$C20,TitleTable!$B20)</f>
        <v>No adjustment</v>
      </c>
      <c r="E20" s="194"/>
    </row>
    <row r="21" spans="2:5" x14ac:dyDescent="0.15">
      <c r="B21" s="214" t="s">
        <v>489</v>
      </c>
      <c r="C21" s="212" t="s">
        <v>437</v>
      </c>
    </row>
    <row r="22" spans="2:5" x14ac:dyDescent="0.15">
      <c r="B22" s="214"/>
      <c r="C22" s="212"/>
    </row>
    <row r="23" spans="2:5" x14ac:dyDescent="0.15">
      <c r="B23" s="212" t="s">
        <v>479</v>
      </c>
      <c r="C23" s="212" t="s">
        <v>417</v>
      </c>
    </row>
    <row r="24" spans="2:5" x14ac:dyDescent="0.15">
      <c r="B24" s="212" t="s">
        <v>480</v>
      </c>
      <c r="C24" s="212" t="s">
        <v>105</v>
      </c>
    </row>
    <row r="25" spans="2:5" s="216" customFormat="1" ht="24" x14ac:dyDescent="0.15">
      <c r="B25" s="212" t="s">
        <v>481</v>
      </c>
      <c r="C25" s="212" t="s">
        <v>418</v>
      </c>
      <c r="D25" s="83"/>
      <c r="E25" s="83"/>
    </row>
    <row r="26" spans="2:5" ht="24" x14ac:dyDescent="0.15">
      <c r="B26" s="212" t="s">
        <v>482</v>
      </c>
      <c r="C26" s="212" t="s">
        <v>419</v>
      </c>
    </row>
    <row r="27" spans="2:5" ht="24" x14ac:dyDescent="0.15">
      <c r="B27" s="212" t="s">
        <v>483</v>
      </c>
      <c r="C27" s="212" t="s">
        <v>420</v>
      </c>
      <c r="D27" s="216"/>
      <c r="E27" s="216"/>
    </row>
    <row r="28" spans="2:5" x14ac:dyDescent="0.15">
      <c r="B28" s="213" t="s">
        <v>421</v>
      </c>
      <c r="C28" s="212" t="s">
        <v>422</v>
      </c>
      <c r="D28" s="216"/>
      <c r="E28" s="216"/>
    </row>
    <row r="29" spans="2:5" x14ac:dyDescent="0.15">
      <c r="B29" s="217" t="s">
        <v>484</v>
      </c>
      <c r="C29" s="166" t="s">
        <v>423</v>
      </c>
    </row>
    <row r="30" spans="2:5" x14ac:dyDescent="0.15">
      <c r="B30" s="217" t="s">
        <v>485</v>
      </c>
      <c r="C30" s="166" t="s">
        <v>424</v>
      </c>
    </row>
    <row r="31" spans="2:5" x14ac:dyDescent="0.15">
      <c r="B31" s="217" t="s">
        <v>486</v>
      </c>
      <c r="C31" s="166" t="s">
        <v>425</v>
      </c>
    </row>
    <row r="32" spans="2:5" x14ac:dyDescent="0.15">
      <c r="B32" s="217" t="s">
        <v>487</v>
      </c>
      <c r="C32" s="166" t="s">
        <v>426</v>
      </c>
    </row>
    <row r="33" spans="2:3" x14ac:dyDescent="0.15">
      <c r="B33" s="218" t="s">
        <v>454</v>
      </c>
      <c r="C33" s="166" t="s">
        <v>453</v>
      </c>
    </row>
    <row r="34" spans="2:3" x14ac:dyDescent="0.15">
      <c r="B34" s="219" t="s">
        <v>455</v>
      </c>
      <c r="C34" s="166" t="s">
        <v>456</v>
      </c>
    </row>
    <row r="36" spans="2:3" ht="60" x14ac:dyDescent="0.15">
      <c r="B36" s="214" t="s">
        <v>461</v>
      </c>
      <c r="C36" s="212" t="s">
        <v>443</v>
      </c>
    </row>
    <row r="37" spans="2:3" x14ac:dyDescent="0.15">
      <c r="B37" s="214" t="s">
        <v>462</v>
      </c>
      <c r="C37" s="212" t="s">
        <v>444</v>
      </c>
    </row>
    <row r="38" spans="2:3" ht="24" x14ac:dyDescent="0.15">
      <c r="B38" s="214" t="s">
        <v>463</v>
      </c>
      <c r="C38" s="212" t="s">
        <v>491</v>
      </c>
    </row>
    <row r="39" spans="2:3" x14ac:dyDescent="0.15">
      <c r="B39" s="214" t="s">
        <v>464</v>
      </c>
      <c r="C39" s="212" t="s">
        <v>457</v>
      </c>
    </row>
    <row r="40" spans="2:3" ht="24" x14ac:dyDescent="0.15">
      <c r="B40" s="214" t="s">
        <v>465</v>
      </c>
      <c r="C40" s="212" t="s">
        <v>448</v>
      </c>
    </row>
    <row r="41" spans="2:3" ht="24" x14ac:dyDescent="0.15">
      <c r="B41" s="214" t="s">
        <v>466</v>
      </c>
      <c r="C41" s="212" t="s">
        <v>449</v>
      </c>
    </row>
    <row r="42" spans="2:3" ht="36" x14ac:dyDescent="0.15">
      <c r="B42" s="212" t="s">
        <v>467</v>
      </c>
      <c r="C42" s="212" t="s">
        <v>492</v>
      </c>
    </row>
    <row r="43" spans="2:3" ht="24" x14ac:dyDescent="0.15">
      <c r="B43" s="212" t="s">
        <v>488</v>
      </c>
      <c r="C43" s="212" t="s">
        <v>451</v>
      </c>
    </row>
    <row r="44" spans="2:3" ht="24" x14ac:dyDescent="0.15">
      <c r="B44" s="214" t="s">
        <v>493</v>
      </c>
      <c r="C44" s="212" t="s">
        <v>494</v>
      </c>
    </row>
    <row r="45" spans="2:3" x14ac:dyDescent="0.15">
      <c r="B45" s="214" t="s">
        <v>460</v>
      </c>
      <c r="C45" s="212" t="s">
        <v>458</v>
      </c>
    </row>
    <row r="46" spans="2:3" x14ac:dyDescent="0.15">
      <c r="B46" s="212" t="s">
        <v>468</v>
      </c>
      <c r="C46" s="212" t="s">
        <v>459</v>
      </c>
    </row>
  </sheetData>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L29"/>
  <sheetViews>
    <sheetView showGridLines="0" topLeftCell="A10" workbookViewId="0">
      <selection activeCell="K22" sqref="K22"/>
    </sheetView>
  </sheetViews>
  <sheetFormatPr defaultRowHeight="14.25" x14ac:dyDescent="0.15"/>
  <cols>
    <col min="1" max="16384" width="9" style="9"/>
  </cols>
  <sheetData>
    <row r="3" spans="2:12" ht="21.75" customHeight="1" x14ac:dyDescent="0.15">
      <c r="B3" s="220" t="str">
        <f>IF(InputData!$M$1="English",TitleTable!C$36,TitleTable!B$36)</f>
        <v xml:space="preserve">JASO M 365 Automobile Gasoline Engine Oils
- Motored Fuel Economy Test Procedure
</v>
      </c>
    </row>
    <row r="4" spans="2:12" ht="21.75" customHeight="1" x14ac:dyDescent="0.15">
      <c r="B4" s="220" t="str">
        <f>IF(InputData!$M$1="English",TitleTable!C$37,TitleTable!B$37)</f>
        <v>Fuel economy calculation sheet</v>
      </c>
    </row>
    <row r="6" spans="2:12" x14ac:dyDescent="0.15">
      <c r="B6" s="9" t="s">
        <v>445</v>
      </c>
    </row>
    <row r="7" spans="2:12" ht="15" thickBot="1" x14ac:dyDescent="0.2">
      <c r="B7" s="201" t="s">
        <v>446</v>
      </c>
      <c r="C7" s="203"/>
      <c r="D7" s="202" t="str">
        <f>IF(InputData!$M$1="English",TitleTable!C38,TitleTable!B38)</f>
        <v>Fill measurement results in yellow cells</v>
      </c>
      <c r="E7" s="202"/>
      <c r="F7" s="202"/>
      <c r="G7" s="202"/>
      <c r="H7" s="202"/>
      <c r="I7" s="202"/>
      <c r="J7" s="202"/>
      <c r="K7" s="202"/>
      <c r="L7" s="203"/>
    </row>
    <row r="8" spans="2:12" ht="15" thickBot="1" x14ac:dyDescent="0.25">
      <c r="B8" s="204"/>
      <c r="C8" s="205"/>
      <c r="D8" s="160" t="str">
        <f>IF(InputData!$M$1="English",TitleTable!C39,TitleTable!B39)</f>
        <v>Cell M1 is switch of language.</v>
      </c>
      <c r="E8" s="160"/>
      <c r="F8" s="160"/>
      <c r="G8" s="160"/>
      <c r="H8" s="32" t="str">
        <f>IF(InputData!$M$1="English",TitleTable!C6,TitleTable!B6)</f>
        <v>Speed</v>
      </c>
      <c r="I8" s="95"/>
      <c r="J8" s="95"/>
      <c r="K8" s="95" t="s">
        <v>36</v>
      </c>
      <c r="L8" s="33">
        <v>650</v>
      </c>
    </row>
    <row r="9" spans="2:12" ht="15.75" x14ac:dyDescent="0.25">
      <c r="B9" s="204"/>
      <c r="C9" s="205"/>
      <c r="D9" s="160"/>
      <c r="E9" s="160"/>
      <c r="F9" s="160"/>
      <c r="G9" s="160"/>
      <c r="H9" s="36" t="str">
        <f>IF(InputData!$M$1="English",TitleTable!C7,TitleTable!B7)</f>
        <v>Torque</v>
      </c>
      <c r="I9" s="96"/>
      <c r="J9" s="96"/>
      <c r="K9" s="96" t="s">
        <v>490</v>
      </c>
      <c r="L9" s="99"/>
    </row>
    <row r="10" spans="2:12" ht="15" x14ac:dyDescent="0.2">
      <c r="B10" s="204"/>
      <c r="C10" s="205"/>
      <c r="D10" s="160"/>
      <c r="E10" s="160"/>
      <c r="F10" s="160"/>
      <c r="G10" s="160"/>
      <c r="H10" s="39" t="str">
        <f>IF(InputData!$M$1="English",TitleTable!C8,TitleTable!B8)</f>
        <v>Water outlet</v>
      </c>
      <c r="I10" s="47"/>
      <c r="J10" s="47"/>
      <c r="K10" s="162" t="s">
        <v>264</v>
      </c>
      <c r="L10" s="101"/>
    </row>
    <row r="11" spans="2:12" ht="15" x14ac:dyDescent="0.2">
      <c r="B11" s="204"/>
      <c r="C11" s="205"/>
      <c r="D11" s="160"/>
      <c r="E11" s="160"/>
      <c r="F11" s="160"/>
      <c r="G11" s="160"/>
      <c r="H11" s="39" t="str">
        <f>IF(InputData!$M$1="English",TitleTable!C9,TitleTable!B9)</f>
        <v>Gallary oil temperature</v>
      </c>
      <c r="I11" s="209"/>
      <c r="J11" s="209"/>
      <c r="K11" s="210" t="s">
        <v>264</v>
      </c>
      <c r="L11" s="101"/>
    </row>
    <row r="12" spans="2:12" ht="15" thickBot="1" x14ac:dyDescent="0.25">
      <c r="B12" s="204"/>
      <c r="C12" s="205"/>
      <c r="D12" s="160"/>
      <c r="E12" s="160"/>
      <c r="F12" s="160"/>
      <c r="G12" s="160"/>
      <c r="H12" s="42" t="str">
        <f>IF(InputData!$M$1="English",TitleTable!C10,TitleTable!B10)</f>
        <v>Oil pressure</v>
      </c>
      <c r="I12" s="49"/>
      <c r="J12" s="49"/>
      <c r="K12" s="49" t="s">
        <v>16</v>
      </c>
      <c r="L12" s="103"/>
    </row>
    <row r="13" spans="2:12" ht="15" x14ac:dyDescent="0.2">
      <c r="B13" s="204"/>
      <c r="C13" s="205"/>
      <c r="D13" s="160"/>
      <c r="E13" s="160"/>
      <c r="F13" s="160"/>
      <c r="G13" s="160"/>
      <c r="H13" s="45" t="str">
        <f>IF(InputData!$M$1="English",TitleTable!C11,TitleTable!B11)</f>
        <v>Room temperature</v>
      </c>
      <c r="I13" s="209"/>
      <c r="J13" s="209"/>
      <c r="K13" s="210" t="s">
        <v>264</v>
      </c>
      <c r="L13" s="105"/>
    </row>
    <row r="14" spans="2:12" x14ac:dyDescent="0.2">
      <c r="B14" s="204"/>
      <c r="C14" s="205"/>
      <c r="D14" s="160"/>
      <c r="E14" s="160"/>
      <c r="F14" s="160"/>
      <c r="G14" s="160"/>
      <c r="H14" s="39" t="str">
        <f>IF(InputData!$M$1="English",TitleTable!C12,TitleTable!B12)</f>
        <v>Relative humidity</v>
      </c>
      <c r="I14" s="47"/>
      <c r="J14" s="47"/>
      <c r="K14" s="47" t="s">
        <v>266</v>
      </c>
      <c r="L14" s="107"/>
    </row>
    <row r="15" spans="2:12" ht="15" thickBot="1" x14ac:dyDescent="0.25">
      <c r="B15" s="204"/>
      <c r="C15" s="205"/>
      <c r="D15" s="160"/>
      <c r="E15" s="160"/>
      <c r="F15" s="160"/>
      <c r="G15" s="160"/>
      <c r="H15" s="42" t="str">
        <f>IF(InputData!$M$1="English",TitleTable!C13,TitleTable!B13)</f>
        <v>Atmospheric pressure</v>
      </c>
      <c r="I15" s="49"/>
      <c r="J15" s="49"/>
      <c r="K15" s="49" t="s">
        <v>18</v>
      </c>
      <c r="L15" s="109"/>
    </row>
    <row r="16" spans="2:12" x14ac:dyDescent="0.15">
      <c r="B16" s="206"/>
      <c r="C16" s="208"/>
      <c r="D16" s="207"/>
      <c r="E16" s="207"/>
      <c r="F16" s="207"/>
      <c r="G16" s="207"/>
      <c r="H16" s="207"/>
      <c r="I16" s="207"/>
      <c r="J16" s="207"/>
      <c r="K16" s="207"/>
      <c r="L16" s="208"/>
    </row>
    <row r="17" spans="2:12" x14ac:dyDescent="0.15">
      <c r="B17" s="204"/>
      <c r="C17" s="205"/>
      <c r="D17" s="160"/>
      <c r="E17" s="160"/>
      <c r="F17" s="160"/>
      <c r="G17" s="160"/>
      <c r="H17" s="160"/>
      <c r="I17" s="160"/>
      <c r="J17" s="160"/>
      <c r="K17" s="160"/>
      <c r="L17" s="205"/>
    </row>
    <row r="18" spans="2:12" x14ac:dyDescent="0.15">
      <c r="B18" s="204" t="s">
        <v>447</v>
      </c>
      <c r="C18" s="205"/>
      <c r="D18" s="160" t="str">
        <f>IF(InputData!$M$1="English",TitleTable!C40,TitleTable!B40)</f>
        <v>Fuel economy is calculated automatically.</v>
      </c>
      <c r="E18" s="160"/>
      <c r="F18" s="160"/>
      <c r="G18" s="160"/>
      <c r="H18" s="160"/>
      <c r="I18" s="160"/>
      <c r="J18" s="160"/>
      <c r="K18" s="160"/>
      <c r="L18" s="205"/>
    </row>
    <row r="19" spans="2:12" x14ac:dyDescent="0.15">
      <c r="B19" s="204"/>
      <c r="C19" s="205"/>
      <c r="D19" s="160" t="str">
        <f>IF(InputData!$M$1="English",TitleTable!C41,TitleTable!B41)</f>
        <v>Column E is fuel economy improvement ratio %.</v>
      </c>
      <c r="E19" s="160"/>
      <c r="F19" s="160"/>
      <c r="G19" s="160"/>
      <c r="H19" s="160"/>
      <c r="I19" s="160"/>
      <c r="J19" s="160"/>
      <c r="K19" s="160"/>
      <c r="L19" s="205"/>
    </row>
    <row r="20" spans="2:12" x14ac:dyDescent="0.15">
      <c r="B20" s="204"/>
      <c r="C20" s="205"/>
      <c r="D20" s="160" t="str">
        <f>IF(InputData!$M$1="English",TitleTable!C42,TitleTable!B42)</f>
        <v>Cell E11-E70 are FEI in Japanese mode.  Cell E74-E133 are FEI in European mode.</v>
      </c>
      <c r="E20" s="160"/>
      <c r="F20" s="160"/>
      <c r="G20" s="160"/>
      <c r="H20" s="160"/>
      <c r="I20" s="160"/>
      <c r="J20" s="160"/>
      <c r="K20" s="160"/>
      <c r="L20" s="205"/>
    </row>
    <row r="21" spans="2:12" x14ac:dyDescent="0.15">
      <c r="B21" s="204"/>
      <c r="C21" s="205"/>
      <c r="D21" s="160" t="str">
        <f>IF(InputData!$M$1="English",TitleTable!C43,TitleTable!B43)</f>
        <v>JASO M 364 requires Japanese FEI ratio.</v>
      </c>
      <c r="E21" s="160"/>
      <c r="F21" s="160"/>
      <c r="G21" s="160"/>
      <c r="H21" s="160"/>
      <c r="I21" s="160"/>
      <c r="J21" s="160"/>
      <c r="K21" s="160"/>
      <c r="L21" s="205"/>
    </row>
    <row r="22" spans="2:12" x14ac:dyDescent="0.15">
      <c r="B22" s="204"/>
      <c r="C22" s="205"/>
      <c r="D22" s="160"/>
      <c r="E22" s="160"/>
      <c r="F22" s="160"/>
      <c r="G22" s="160"/>
      <c r="H22" s="160"/>
      <c r="I22" s="160"/>
      <c r="J22" s="160"/>
      <c r="K22" s="160"/>
      <c r="L22" s="205"/>
    </row>
    <row r="23" spans="2:12" x14ac:dyDescent="0.15">
      <c r="B23" s="201"/>
      <c r="C23" s="203"/>
      <c r="D23" s="202"/>
      <c r="E23" s="202"/>
      <c r="F23" s="202"/>
      <c r="G23" s="202"/>
      <c r="H23" s="202"/>
      <c r="I23" s="202"/>
      <c r="J23" s="202"/>
      <c r="K23" s="202"/>
      <c r="L23" s="203"/>
    </row>
    <row r="24" spans="2:12" x14ac:dyDescent="0.15">
      <c r="B24" s="204" t="s">
        <v>450</v>
      </c>
      <c r="C24" s="205"/>
      <c r="D24" s="160" t="str">
        <f>IF(InputData!$M$1="English",TitleTable!C44,TitleTable!B44)</f>
        <v>Calculated results and graph are shown to verify measurements.</v>
      </c>
      <c r="E24" s="160"/>
      <c r="F24" s="160"/>
      <c r="G24" s="160"/>
      <c r="H24" s="160"/>
      <c r="I24" s="160"/>
      <c r="J24" s="160"/>
      <c r="K24" s="160"/>
      <c r="L24" s="205"/>
    </row>
    <row r="25" spans="2:12" x14ac:dyDescent="0.15">
      <c r="B25" s="204"/>
      <c r="C25" s="205"/>
      <c r="D25" s="160"/>
      <c r="E25" s="160" t="str">
        <f>IF(InputData!$M$1="English",TitleTable!C24,TitleTable!B24)</f>
        <v>Torque reduction ratio</v>
      </c>
      <c r="F25" s="160"/>
      <c r="G25" s="160"/>
      <c r="H25" s="160"/>
      <c r="I25" s="160"/>
      <c r="J25" s="160"/>
      <c r="K25" s="160"/>
      <c r="L25" s="205"/>
    </row>
    <row r="26" spans="2:12" x14ac:dyDescent="0.15">
      <c r="B26" s="204"/>
      <c r="C26" s="205"/>
      <c r="D26" s="160"/>
      <c r="E26" s="160" t="str">
        <f>IF(InputData!$M$1="English",TitleTable!C34,TitleTable!B34)</f>
        <v xml:space="preserve">BC torque  </v>
      </c>
      <c r="F26" s="160"/>
      <c r="G26" s="160"/>
      <c r="H26" s="160"/>
      <c r="I26" s="160"/>
      <c r="J26" s="160"/>
      <c r="K26" s="160"/>
      <c r="L26" s="205"/>
    </row>
    <row r="27" spans="2:12" x14ac:dyDescent="0.15">
      <c r="B27" s="204"/>
      <c r="C27" s="205"/>
      <c r="D27" s="160"/>
      <c r="E27" s="160" t="str">
        <f>IF(InputData!$M$1="English",TitleTable!C33,TitleTable!B33)</f>
        <v>BC Fluctuation</v>
      </c>
      <c r="F27" s="160"/>
      <c r="G27" s="160"/>
      <c r="H27" s="160"/>
      <c r="I27" s="160"/>
      <c r="J27" s="160"/>
      <c r="K27" s="160"/>
      <c r="L27" s="205"/>
    </row>
    <row r="28" spans="2:12" x14ac:dyDescent="0.15">
      <c r="B28" s="204"/>
      <c r="C28" s="205"/>
      <c r="D28" s="160"/>
      <c r="E28" s="160" t="str">
        <f>IF(InputData!$M$1="English",TitleTable!C21,TitleTable!B21)</f>
        <v>Oil temperature</v>
      </c>
      <c r="F28" s="160"/>
      <c r="G28" s="160"/>
      <c r="H28" s="160"/>
      <c r="I28" s="160"/>
      <c r="J28" s="160"/>
      <c r="K28" s="160"/>
      <c r="L28" s="205"/>
    </row>
    <row r="29" spans="2:12" x14ac:dyDescent="0.15">
      <c r="B29" s="206"/>
      <c r="C29" s="208"/>
      <c r="D29" s="207"/>
      <c r="E29" s="207"/>
      <c r="F29" s="207"/>
      <c r="G29" s="207"/>
      <c r="H29" s="207"/>
      <c r="I29" s="207"/>
      <c r="J29" s="207"/>
      <c r="K29" s="207"/>
      <c r="L29" s="208"/>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5</vt:i4>
      </vt:variant>
    </vt:vector>
  </HeadingPairs>
  <TitlesOfParts>
    <vt:vector size="5" baseType="lpstr">
      <vt:lpstr>InputData</vt:lpstr>
      <vt:lpstr>FEcalc</vt:lpstr>
      <vt:lpstr>Verify</vt:lpstr>
      <vt:lpstr>TitleTable</vt:lpstr>
      <vt:lpstr>Manual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2018-08-13T02:37:33Z</cp:lastPrinted>
  <dcterms:created xsi:type="dcterms:W3CDTF">2018-05-02T12:54:50Z</dcterms:created>
  <dcterms:modified xsi:type="dcterms:W3CDTF">2019-10-09T02:25:04Z</dcterms:modified>
</cp:coreProperties>
</file>